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c26b2215e943290/Asiakirjat/"/>
    </mc:Choice>
  </mc:AlternateContent>
  <xr:revisionPtr revIDLastSave="60" documentId="114_{E485DD43-18FC-4198-A7AC-6EF0D9AFC85F}" xr6:coauthVersionLast="45" xr6:coauthVersionMax="45" xr10:uidLastSave="{2CA08219-87A1-478E-90E1-A98839773D68}"/>
  <bookViews>
    <workbookView xWindow="-120" yWindow="-120" windowWidth="29040" windowHeight="17640" xr2:uid="{00000000-000D-0000-FFFF-FFFF00000000}"/>
  </bookViews>
  <sheets>
    <sheet name="Pisteet&amp;Kilpailut" sheetId="1" r:id="rId1"/>
    <sheet name="Säännöt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E63" i="1" l="1"/>
  <c r="JD63" i="1"/>
  <c r="JE20" i="1"/>
  <c r="JD20" i="1"/>
  <c r="JH15" i="1"/>
  <c r="JH14" i="1"/>
  <c r="JH13" i="1"/>
  <c r="IY22" i="1" l="1"/>
  <c r="IY30" i="1"/>
  <c r="IY35" i="1"/>
  <c r="IY40" i="1"/>
  <c r="IY56" i="1"/>
  <c r="IY53" i="1"/>
  <c r="IY32" i="1"/>
  <c r="IY33" i="1"/>
  <c r="G57" i="1" l="1"/>
  <c r="F57" i="1"/>
  <c r="E57" i="1"/>
  <c r="E39" i="1" l="1"/>
  <c r="E29" i="1"/>
  <c r="E30" i="1"/>
  <c r="I28" i="1" l="1"/>
  <c r="H28" i="1"/>
  <c r="F28" i="1"/>
  <c r="E28" i="1"/>
  <c r="IZ16" i="1" l="1"/>
  <c r="IX30" i="1"/>
  <c r="IX22" i="1"/>
  <c r="IX25" i="1"/>
  <c r="IX33" i="1"/>
  <c r="IX32" i="1"/>
  <c r="IX26" i="1"/>
  <c r="IX41" i="1"/>
  <c r="IX31" i="1"/>
  <c r="IX11" i="1"/>
  <c r="IX6" i="1"/>
  <c r="IX15" i="1"/>
  <c r="IX13" i="1"/>
  <c r="IX9" i="1"/>
  <c r="IY12" i="1"/>
  <c r="IY19" i="1"/>
  <c r="E36" i="1" l="1"/>
  <c r="I49" i="1"/>
  <c r="F49" i="1"/>
  <c r="E53" i="1"/>
  <c r="E49" i="1"/>
  <c r="IZ22" i="1" l="1"/>
  <c r="IZ30" i="1"/>
  <c r="IZ51" i="1"/>
  <c r="IZ32" i="1"/>
  <c r="H6" i="1"/>
  <c r="H8" i="1"/>
  <c r="H10" i="1"/>
  <c r="H11" i="1"/>
  <c r="H9" i="1"/>
  <c r="H13" i="1"/>
  <c r="H12" i="1"/>
  <c r="H16" i="1"/>
  <c r="H17" i="1"/>
  <c r="H15" i="1"/>
  <c r="H14" i="1"/>
  <c r="H18" i="1"/>
  <c r="H19" i="1"/>
  <c r="H7" i="1"/>
  <c r="H23" i="1"/>
  <c r="H24" i="1"/>
  <c r="H34" i="1"/>
  <c r="H26" i="1"/>
  <c r="H25" i="1"/>
  <c r="H27" i="1"/>
  <c r="H39" i="1"/>
  <c r="H29" i="1"/>
  <c r="H37" i="1"/>
  <c r="H30" i="1"/>
  <c r="H36" i="1"/>
  <c r="H38" i="1"/>
  <c r="H31" i="1"/>
  <c r="H43" i="1"/>
  <c r="H44" i="1"/>
  <c r="H35" i="1"/>
  <c r="H32" i="1"/>
  <c r="H40" i="1"/>
  <c r="H33" i="1"/>
  <c r="H48" i="1"/>
  <c r="H41" i="1"/>
  <c r="H50" i="1"/>
  <c r="H47" i="1"/>
  <c r="H45" i="1"/>
  <c r="H49" i="1"/>
  <c r="H42" i="1"/>
  <c r="H51" i="1"/>
  <c r="H52" i="1"/>
  <c r="H53" i="1"/>
  <c r="H54" i="1"/>
  <c r="H55" i="1"/>
  <c r="H57" i="1"/>
  <c r="H58" i="1"/>
  <c r="H56" i="1"/>
  <c r="H59" i="1"/>
  <c r="H60" i="1"/>
  <c r="H61" i="1"/>
  <c r="H62" i="1"/>
  <c r="H22" i="1"/>
  <c r="IU5" i="1" l="1"/>
  <c r="IU21" i="1"/>
  <c r="IU23" i="1"/>
  <c r="IU24" i="1"/>
  <c r="IU28" i="1"/>
  <c r="IU34" i="1"/>
  <c r="IU26" i="1"/>
  <c r="IU25" i="1"/>
  <c r="IU27" i="1"/>
  <c r="IU39" i="1"/>
  <c r="IU29" i="1"/>
  <c r="IU37" i="1"/>
  <c r="IU30" i="1"/>
  <c r="IU36" i="1"/>
  <c r="IU38" i="1"/>
  <c r="IU31" i="1"/>
  <c r="IU43" i="1"/>
  <c r="IU44" i="1"/>
  <c r="IU35" i="1"/>
  <c r="IU32" i="1"/>
  <c r="IU40" i="1"/>
  <c r="IU33" i="1"/>
  <c r="IU48" i="1"/>
  <c r="IU41" i="1"/>
  <c r="IU50" i="1"/>
  <c r="IU47" i="1"/>
  <c r="IU45" i="1"/>
  <c r="IU49" i="1"/>
  <c r="IU42" i="1"/>
  <c r="IU51" i="1"/>
  <c r="IU52" i="1"/>
  <c r="IU53" i="1"/>
  <c r="IU54" i="1"/>
  <c r="IU55" i="1"/>
  <c r="IU57" i="1"/>
  <c r="IU58" i="1"/>
  <c r="IU56" i="1"/>
  <c r="IU59" i="1"/>
  <c r="IU60" i="1"/>
  <c r="IU61" i="1"/>
  <c r="IU62" i="1"/>
  <c r="IU22" i="1"/>
  <c r="IU6" i="1"/>
  <c r="IU8" i="1"/>
  <c r="IU10" i="1"/>
  <c r="IU11" i="1"/>
  <c r="IU9" i="1"/>
  <c r="IU13" i="1"/>
  <c r="IU12" i="1"/>
  <c r="IU16" i="1"/>
  <c r="IU17" i="1"/>
  <c r="IU15" i="1"/>
  <c r="IU14" i="1"/>
  <c r="IU18" i="1"/>
  <c r="IU19" i="1"/>
  <c r="IU7" i="1"/>
  <c r="AJ23" i="1" l="1"/>
  <c r="AJ24" i="1"/>
  <c r="AJ28" i="1"/>
  <c r="AJ34" i="1"/>
  <c r="AJ26" i="1"/>
  <c r="AJ25" i="1"/>
  <c r="AJ27" i="1"/>
  <c r="AJ39" i="1"/>
  <c r="AJ37" i="1"/>
  <c r="AJ30" i="1"/>
  <c r="AJ29" i="1"/>
  <c r="AJ36" i="1"/>
  <c r="AJ38" i="1"/>
  <c r="AJ31" i="1"/>
  <c r="AJ43" i="1"/>
  <c r="AJ44" i="1"/>
  <c r="AJ35" i="1"/>
  <c r="AJ32" i="1"/>
  <c r="AJ40" i="1"/>
  <c r="AJ33" i="1"/>
  <c r="AJ46" i="1"/>
  <c r="AJ48" i="1"/>
  <c r="AJ41" i="1"/>
  <c r="AJ50" i="1"/>
  <c r="AJ45" i="1"/>
  <c r="AJ47" i="1"/>
  <c r="AJ49" i="1"/>
  <c r="AJ42" i="1"/>
  <c r="JD42" i="1" s="1"/>
  <c r="AJ51" i="1"/>
  <c r="AJ52" i="1"/>
  <c r="AJ54" i="1"/>
  <c r="AJ55" i="1"/>
  <c r="AJ57" i="1"/>
  <c r="AJ58" i="1"/>
  <c r="AJ56" i="1"/>
  <c r="AJ59" i="1"/>
  <c r="AJ60" i="1"/>
  <c r="AJ61" i="1"/>
  <c r="AJ62" i="1"/>
  <c r="AJ22" i="1"/>
  <c r="JD22" i="1" s="1"/>
  <c r="AJ6" i="1"/>
  <c r="AJ8" i="1"/>
  <c r="AJ10" i="1"/>
  <c r="AJ11" i="1"/>
  <c r="JD11" i="1" s="1"/>
  <c r="AJ9" i="1"/>
  <c r="AJ13" i="1"/>
  <c r="AJ12" i="1"/>
  <c r="AJ16" i="1"/>
  <c r="JD16" i="1" s="1"/>
  <c r="AJ17" i="1"/>
  <c r="AJ15" i="1"/>
  <c r="AJ14" i="1"/>
  <c r="AJ18" i="1"/>
  <c r="JD18" i="1" s="1"/>
  <c r="AJ19" i="1"/>
  <c r="AJ7" i="1"/>
  <c r="HU6" i="1"/>
  <c r="HU8" i="1"/>
  <c r="HU10" i="1"/>
  <c r="HU11" i="1"/>
  <c r="HU9" i="1"/>
  <c r="HU13" i="1"/>
  <c r="HU12" i="1"/>
  <c r="HU16" i="1"/>
  <c r="HU17" i="1"/>
  <c r="HU15" i="1"/>
  <c r="HU14" i="1"/>
  <c r="HU18" i="1"/>
  <c r="HU19" i="1"/>
  <c r="HU7" i="1"/>
  <c r="DY8" i="1"/>
  <c r="DY10" i="1"/>
  <c r="DY11" i="1"/>
  <c r="DY13" i="1"/>
  <c r="DY12" i="1"/>
  <c r="DY16" i="1"/>
  <c r="DY17" i="1"/>
  <c r="DY15" i="1"/>
  <c r="DY14" i="1"/>
  <c r="DY18" i="1"/>
  <c r="DY19" i="1"/>
  <c r="DY7" i="1"/>
  <c r="DY23" i="1"/>
  <c r="DY28" i="1"/>
  <c r="DY34" i="1"/>
  <c r="DY26" i="1"/>
  <c r="DY25" i="1"/>
  <c r="DY27" i="1"/>
  <c r="DY39" i="1"/>
  <c r="DY37" i="1"/>
  <c r="DY30" i="1"/>
  <c r="DY29" i="1"/>
  <c r="DY36" i="1"/>
  <c r="DY38" i="1"/>
  <c r="DY31" i="1"/>
  <c r="DY44" i="1"/>
  <c r="DY35" i="1"/>
  <c r="DY32" i="1"/>
  <c r="DY40" i="1"/>
  <c r="DY33" i="1"/>
  <c r="DY46" i="1"/>
  <c r="DY48" i="1"/>
  <c r="DY41" i="1"/>
  <c r="DY50" i="1"/>
  <c r="DY45" i="1"/>
  <c r="DY47" i="1"/>
  <c r="DY49" i="1"/>
  <c r="DY42" i="1"/>
  <c r="DY51" i="1"/>
  <c r="DY52" i="1"/>
  <c r="DY53" i="1"/>
  <c r="DY54" i="1"/>
  <c r="DY55" i="1"/>
  <c r="DY57" i="1"/>
  <c r="DY58" i="1"/>
  <c r="DY56" i="1"/>
  <c r="DY59" i="1"/>
  <c r="DY60" i="1"/>
  <c r="DY61" i="1"/>
  <c r="DY62" i="1"/>
  <c r="DY22" i="1"/>
  <c r="HU34" i="1"/>
  <c r="HU26" i="1"/>
  <c r="HU25" i="1"/>
  <c r="HU27" i="1"/>
  <c r="HU39" i="1"/>
  <c r="HU37" i="1"/>
  <c r="HU30" i="1"/>
  <c r="HU29" i="1"/>
  <c r="HU36" i="1"/>
  <c r="HU38" i="1"/>
  <c r="HU31" i="1"/>
  <c r="HU43" i="1"/>
  <c r="HU44" i="1"/>
  <c r="HU35" i="1"/>
  <c r="HU32" i="1"/>
  <c r="HU40" i="1"/>
  <c r="HU33" i="1"/>
  <c r="HU46" i="1"/>
  <c r="HU48" i="1"/>
  <c r="HU41" i="1"/>
  <c r="HU50" i="1"/>
  <c r="HU47" i="1"/>
  <c r="HU49" i="1"/>
  <c r="HU42" i="1"/>
  <c r="HU51" i="1"/>
  <c r="HU52" i="1"/>
  <c r="HU53" i="1"/>
  <c r="HU54" i="1"/>
  <c r="HU55" i="1"/>
  <c r="HU57" i="1"/>
  <c r="HU58" i="1"/>
  <c r="HU56" i="1"/>
  <c r="HU59" i="1"/>
  <c r="HU60" i="1"/>
  <c r="HU61" i="1"/>
  <c r="HU62" i="1"/>
  <c r="HU23" i="1"/>
  <c r="HU24" i="1"/>
  <c r="HU28" i="1"/>
  <c r="HU22" i="1"/>
  <c r="JD55" i="1" l="1"/>
  <c r="JD33" i="1"/>
  <c r="JD39" i="1"/>
  <c r="JD14" i="1"/>
  <c r="JD12" i="1"/>
  <c r="JD10" i="1"/>
  <c r="JD62" i="1"/>
  <c r="JD56" i="1"/>
  <c r="JD54" i="1"/>
  <c r="JD49" i="1"/>
  <c r="JD41" i="1"/>
  <c r="JD40" i="1"/>
  <c r="JD29" i="1"/>
  <c r="JD27" i="1"/>
  <c r="JD28" i="1"/>
  <c r="JD59" i="1"/>
  <c r="JD50" i="1"/>
  <c r="JD34" i="1"/>
  <c r="JD7" i="1"/>
  <c r="JD15" i="1"/>
  <c r="JD13" i="1"/>
  <c r="JD8" i="1"/>
  <c r="JD61" i="1"/>
  <c r="JD58" i="1"/>
  <c r="JD52" i="1"/>
  <c r="JD47" i="1"/>
  <c r="JD48" i="1"/>
  <c r="JD32" i="1"/>
  <c r="JD31" i="1"/>
  <c r="JD30" i="1"/>
  <c r="JD25" i="1"/>
  <c r="JD44" i="1"/>
  <c r="JD36" i="1"/>
  <c r="JD19" i="1"/>
  <c r="JD17" i="1"/>
  <c r="JD60" i="1"/>
  <c r="JD57" i="1"/>
  <c r="JD51" i="1"/>
  <c r="JD35" i="1"/>
  <c r="JD38" i="1"/>
  <c r="JD37" i="1"/>
  <c r="JD26" i="1"/>
  <c r="JD23" i="1"/>
  <c r="I54" i="1"/>
  <c r="G54" i="1"/>
  <c r="F54" i="1"/>
  <c r="E54" i="1"/>
  <c r="I62" i="1"/>
  <c r="G62" i="1"/>
  <c r="F62" i="1"/>
  <c r="E62" i="1"/>
  <c r="I17" i="1"/>
  <c r="G17" i="1"/>
  <c r="F17" i="1"/>
  <c r="E17" i="1"/>
  <c r="D17" i="1" l="1"/>
  <c r="JE17" i="1" s="1"/>
  <c r="D54" i="1"/>
  <c r="JE54" i="1" s="1"/>
  <c r="D62" i="1"/>
  <c r="JE62" i="1" s="1"/>
  <c r="IY16" i="1"/>
  <c r="IY7" i="1"/>
  <c r="IY9" i="1"/>
  <c r="I19" i="1"/>
  <c r="JC27" i="1"/>
  <c r="JC22" i="1"/>
  <c r="G19" i="1"/>
  <c r="F19" i="1"/>
  <c r="E19" i="1"/>
  <c r="D19" i="1" l="1"/>
  <c r="JE19" i="1" s="1"/>
  <c r="IV44" i="1" l="1"/>
  <c r="IV25" i="1"/>
  <c r="IV36" i="1"/>
  <c r="IV32" i="1"/>
  <c r="IV39" i="1"/>
  <c r="IV37" i="1"/>
  <c r="IV24" i="1"/>
  <c r="IV22" i="1"/>
  <c r="IV34" i="1"/>
  <c r="IV48" i="1"/>
  <c r="JA44" i="1" l="1"/>
  <c r="JA40" i="1"/>
  <c r="JA35" i="1"/>
  <c r="JA22" i="1"/>
  <c r="JA27" i="1"/>
  <c r="JA51" i="1"/>
  <c r="I14" i="1" l="1"/>
  <c r="G14" i="1"/>
  <c r="F14" i="1"/>
  <c r="E14" i="1"/>
  <c r="D14" i="1" l="1"/>
  <c r="JE14" i="1" s="1"/>
  <c r="JC35" i="1"/>
  <c r="IV38" i="1" l="1"/>
  <c r="IV6" i="1"/>
  <c r="IV8" i="1"/>
  <c r="IV13" i="1"/>
  <c r="JB27" i="1" l="1"/>
  <c r="I27" i="1" s="1"/>
  <c r="JB44" i="1"/>
  <c r="JB22" i="1"/>
  <c r="JB35" i="1"/>
  <c r="JB40" i="1"/>
  <c r="JB30" i="1"/>
  <c r="FS45" i="1"/>
  <c r="HU45" i="1" s="1"/>
  <c r="JD45" i="1" s="1"/>
  <c r="JB45" i="1"/>
  <c r="JB25" i="1"/>
  <c r="I25" i="1" s="1"/>
  <c r="G38" i="1"/>
  <c r="JC42" i="1"/>
  <c r="I47" i="1"/>
  <c r="G47" i="1"/>
  <c r="F47" i="1"/>
  <c r="E47" i="1"/>
  <c r="JB7" i="1"/>
  <c r="G6" i="1"/>
  <c r="G7" i="1"/>
  <c r="G9" i="1"/>
  <c r="G8" i="1"/>
  <c r="G16" i="1"/>
  <c r="G10" i="1"/>
  <c r="G15" i="1"/>
  <c r="G18" i="1"/>
  <c r="G12" i="1"/>
  <c r="G13" i="1"/>
  <c r="G11" i="1"/>
  <c r="G30" i="1"/>
  <c r="G34" i="1"/>
  <c r="G28" i="1"/>
  <c r="D28" i="1" s="1"/>
  <c r="JE28" i="1" s="1"/>
  <c r="G37" i="1"/>
  <c r="G29" i="1"/>
  <c r="G31" i="1"/>
  <c r="G40" i="1"/>
  <c r="G39" i="1"/>
  <c r="G27" i="1"/>
  <c r="G35" i="1"/>
  <c r="G25" i="1"/>
  <c r="G43" i="1"/>
  <c r="G33" i="1"/>
  <c r="G42" i="1"/>
  <c r="G44" i="1"/>
  <c r="G41" i="1"/>
  <c r="G50" i="1"/>
  <c r="G32" i="1"/>
  <c r="G53" i="1"/>
  <c r="G51" i="1"/>
  <c r="G55" i="1"/>
  <c r="G58" i="1"/>
  <c r="G56" i="1"/>
  <c r="G48" i="1"/>
  <c r="G49" i="1"/>
  <c r="D49" i="1" s="1"/>
  <c r="JE49" i="1" s="1"/>
  <c r="G46" i="1"/>
  <c r="G59" i="1"/>
  <c r="G60" i="1"/>
  <c r="G36" i="1"/>
  <c r="G52" i="1"/>
  <c r="G61" i="1"/>
  <c r="G23" i="1"/>
  <c r="G22" i="1"/>
  <c r="G24" i="1"/>
  <c r="G26" i="1"/>
  <c r="HU5" i="1"/>
  <c r="HU21" i="1"/>
  <c r="JB51" i="1"/>
  <c r="JB42" i="1"/>
  <c r="E13" i="1"/>
  <c r="F13" i="1"/>
  <c r="I13" i="1"/>
  <c r="JA10" i="1"/>
  <c r="I10" i="1" s="1"/>
  <c r="JA7" i="1"/>
  <c r="F36" i="1"/>
  <c r="F53" i="1"/>
  <c r="I36" i="1"/>
  <c r="J53" i="1"/>
  <c r="JA45" i="1"/>
  <c r="DW6" i="1"/>
  <c r="DW9" i="1"/>
  <c r="AJ21" i="1"/>
  <c r="AJ5" i="1"/>
  <c r="DY21" i="1"/>
  <c r="DY5" i="1"/>
  <c r="E6" i="1"/>
  <c r="E16" i="1"/>
  <c r="F16" i="1"/>
  <c r="E8" i="1"/>
  <c r="F8" i="1"/>
  <c r="E10" i="1"/>
  <c r="F10" i="1"/>
  <c r="E9" i="1"/>
  <c r="E7" i="1"/>
  <c r="F7" i="1"/>
  <c r="E15" i="1"/>
  <c r="F15" i="1"/>
  <c r="E12" i="1"/>
  <c r="F12" i="1"/>
  <c r="E18" i="1"/>
  <c r="F18" i="1"/>
  <c r="F11" i="1"/>
  <c r="E11" i="1"/>
  <c r="F61" i="1"/>
  <c r="E61" i="1"/>
  <c r="F60" i="1"/>
  <c r="E60" i="1"/>
  <c r="F52" i="1"/>
  <c r="E52" i="1"/>
  <c r="F51" i="1"/>
  <c r="E51" i="1"/>
  <c r="F41" i="1"/>
  <c r="E41" i="1"/>
  <c r="F59" i="1"/>
  <c r="E59" i="1"/>
  <c r="F46" i="1"/>
  <c r="E46" i="1"/>
  <c r="F38" i="1"/>
  <c r="E38" i="1"/>
  <c r="F58" i="1"/>
  <c r="E58" i="1"/>
  <c r="F48" i="1"/>
  <c r="E48" i="1"/>
  <c r="F56" i="1"/>
  <c r="E56" i="1"/>
  <c r="F55" i="1"/>
  <c r="E55" i="1"/>
  <c r="F35" i="1"/>
  <c r="E35" i="1"/>
  <c r="F32" i="1"/>
  <c r="E32" i="1"/>
  <c r="F44" i="1"/>
  <c r="E44" i="1"/>
  <c r="F45" i="1"/>
  <c r="E45" i="1"/>
  <c r="F27" i="1"/>
  <c r="E27" i="1"/>
  <c r="F42" i="1"/>
  <c r="E42" i="1"/>
  <c r="F50" i="1"/>
  <c r="E50" i="1"/>
  <c r="F25" i="1"/>
  <c r="E25" i="1"/>
  <c r="F33" i="1"/>
  <c r="E33" i="1"/>
  <c r="E43" i="1"/>
  <c r="F40" i="1"/>
  <c r="E40" i="1"/>
  <c r="F39" i="1"/>
  <c r="F30" i="1"/>
  <c r="F31" i="1"/>
  <c r="E31" i="1"/>
  <c r="F37" i="1"/>
  <c r="E37" i="1"/>
  <c r="F29" i="1"/>
  <c r="F26" i="1"/>
  <c r="E26" i="1"/>
  <c r="E24" i="1"/>
  <c r="F34" i="1"/>
  <c r="E34" i="1"/>
  <c r="F22" i="1"/>
  <c r="F23" i="1"/>
  <c r="E22" i="1"/>
  <c r="E23" i="1"/>
  <c r="I15" i="1"/>
  <c r="I41" i="1"/>
  <c r="I56" i="1"/>
  <c r="IY26" i="1"/>
  <c r="I26" i="1" s="1"/>
  <c r="I61" i="1"/>
  <c r="I52" i="1"/>
  <c r="I16" i="1"/>
  <c r="I12" i="1"/>
  <c r="I37" i="1"/>
  <c r="IW34" i="1"/>
  <c r="I18" i="1"/>
  <c r="JH8" i="1"/>
  <c r="IY57" i="1"/>
  <c r="I57" i="1" s="1"/>
  <c r="D57" i="1" s="1"/>
  <c r="JE57" i="1" s="1"/>
  <c r="IW48" i="1"/>
  <c r="I48" i="1" s="1"/>
  <c r="BO24" i="1"/>
  <c r="BO43" i="1"/>
  <c r="DY43" i="1" s="1"/>
  <c r="JD43" i="1" s="1"/>
  <c r="I11" i="1"/>
  <c r="I33" i="1"/>
  <c r="I31" i="1"/>
  <c r="JH7" i="1"/>
  <c r="JH5" i="1"/>
  <c r="JH10" i="1"/>
  <c r="JH6" i="1"/>
  <c r="JH4" i="1"/>
  <c r="JH9" i="1"/>
  <c r="I29" i="1"/>
  <c r="I24" i="1"/>
  <c r="I23" i="1"/>
  <c r="I43" i="1"/>
  <c r="I39" i="1"/>
  <c r="I46" i="1"/>
  <c r="I58" i="1"/>
  <c r="I32" i="1"/>
  <c r="I50" i="1"/>
  <c r="I38" i="1"/>
  <c r="I60" i="1"/>
  <c r="I55" i="1"/>
  <c r="I59" i="1"/>
  <c r="I53" i="1"/>
  <c r="E63" i="1"/>
  <c r="F63" i="1"/>
  <c r="G63" i="1"/>
  <c r="H63" i="1"/>
  <c r="I63" i="1"/>
  <c r="E64" i="1"/>
  <c r="F64" i="1"/>
  <c r="G64" i="1"/>
  <c r="H64" i="1"/>
  <c r="I64" i="1"/>
  <c r="E65" i="1"/>
  <c r="F65" i="1"/>
  <c r="G65" i="1"/>
  <c r="H65" i="1"/>
  <c r="I65" i="1"/>
  <c r="I8" i="1"/>
  <c r="I6" i="1"/>
  <c r="I9" i="1"/>
  <c r="AJ53" i="1" l="1"/>
  <c r="F6" i="1"/>
  <c r="D6" i="1" s="1"/>
  <c r="DY6" i="1"/>
  <c r="JD6" i="1" s="1"/>
  <c r="JE6" i="1" s="1"/>
  <c r="F9" i="1"/>
  <c r="D9" i="1" s="1"/>
  <c r="JE9" i="1" s="1"/>
  <c r="DY9" i="1"/>
  <c r="JD9" i="1" s="1"/>
  <c r="F24" i="1"/>
  <c r="D24" i="1" s="1"/>
  <c r="DY24" i="1"/>
  <c r="JD24" i="1" s="1"/>
  <c r="I51" i="1"/>
  <c r="D51" i="1" s="1"/>
  <c r="JE51" i="1" s="1"/>
  <c r="F43" i="1"/>
  <c r="D43" i="1" s="1"/>
  <c r="JE43" i="1" s="1"/>
  <c r="I44" i="1"/>
  <c r="D44" i="1" s="1"/>
  <c r="JE44" i="1" s="1"/>
  <c r="D61" i="1"/>
  <c r="JE61" i="1" s="1"/>
  <c r="D65" i="1"/>
  <c r="D29" i="1"/>
  <c r="JE29" i="1" s="1"/>
  <c r="I42" i="1"/>
  <c r="D42" i="1" s="1"/>
  <c r="JE42" i="1" s="1"/>
  <c r="I22" i="1"/>
  <c r="D22" i="1" s="1"/>
  <c r="JE22" i="1" s="1"/>
  <c r="I40" i="1"/>
  <c r="D40" i="1" s="1"/>
  <c r="JE40" i="1" s="1"/>
  <c r="D23" i="1"/>
  <c r="JE23" i="1" s="1"/>
  <c r="D56" i="1"/>
  <c r="JE56" i="1" s="1"/>
  <c r="D58" i="1"/>
  <c r="JE58" i="1" s="1"/>
  <c r="D60" i="1"/>
  <c r="JE60" i="1" s="1"/>
  <c r="I30" i="1"/>
  <c r="D30" i="1" s="1"/>
  <c r="JE30" i="1" s="1"/>
  <c r="D41" i="1"/>
  <c r="JE41" i="1" s="1"/>
  <c r="D47" i="1"/>
  <c r="JE47" i="1" s="1"/>
  <c r="I45" i="1"/>
  <c r="I35" i="1"/>
  <c r="D35" i="1" s="1"/>
  <c r="JE35" i="1" s="1"/>
  <c r="D48" i="1"/>
  <c r="JE48" i="1" s="1"/>
  <c r="D52" i="1"/>
  <c r="JE52" i="1" s="1"/>
  <c r="D38" i="1"/>
  <c r="JE38" i="1" s="1"/>
  <c r="D33" i="1"/>
  <c r="JE33" i="1" s="1"/>
  <c r="D15" i="1"/>
  <c r="JE15" i="1" s="1"/>
  <c r="D16" i="1"/>
  <c r="JE16" i="1" s="1"/>
  <c r="D32" i="1"/>
  <c r="JE32" i="1" s="1"/>
  <c r="D55" i="1"/>
  <c r="JE55" i="1" s="1"/>
  <c r="D64" i="1"/>
  <c r="I7" i="1"/>
  <c r="D7" i="1" s="1"/>
  <c r="JE7" i="1" s="1"/>
  <c r="D36" i="1"/>
  <c r="JE36" i="1" s="1"/>
  <c r="D63" i="1"/>
  <c r="D59" i="1"/>
  <c r="JE59" i="1" s="1"/>
  <c r="D50" i="1"/>
  <c r="JE50" i="1" s="1"/>
  <c r="D18" i="1"/>
  <c r="JE18" i="1" s="1"/>
  <c r="G45" i="1"/>
  <c r="D37" i="1"/>
  <c r="JE37" i="1" s="1"/>
  <c r="D25" i="1"/>
  <c r="JE25" i="1" s="1"/>
  <c r="D39" i="1"/>
  <c r="JE39" i="1" s="1"/>
  <c r="D26" i="1"/>
  <c r="JE26" i="1" s="1"/>
  <c r="D31" i="1"/>
  <c r="JE31" i="1" s="1"/>
  <c r="D10" i="1"/>
  <c r="JE10" i="1" s="1"/>
  <c r="D27" i="1"/>
  <c r="JE27" i="1" s="1"/>
  <c r="D13" i="1"/>
  <c r="JE13" i="1" s="1"/>
  <c r="D8" i="1"/>
  <c r="JE8" i="1" s="1"/>
  <c r="I34" i="1"/>
  <c r="D34" i="1" s="1"/>
  <c r="JE34" i="1" s="1"/>
  <c r="D11" i="1"/>
  <c r="JE11" i="1" s="1"/>
  <c r="D12" i="1"/>
  <c r="JE12" i="1" s="1"/>
  <c r="H46" i="1"/>
  <c r="D46" i="1" s="1"/>
  <c r="IU46" i="1"/>
  <c r="JD46" i="1" s="1"/>
  <c r="JE46" i="1" l="1"/>
  <c r="JE24" i="1"/>
  <c r="D53" i="1"/>
  <c r="JD53" i="1"/>
  <c r="D45" i="1"/>
  <c r="JE45" i="1" s="1"/>
  <c r="JE5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  <author>Tom Perttala</author>
  </authors>
  <commentList>
    <comment ref="IV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Peruskisojen vuoden parhaat tulokset laitetaan järjestykseen ja niistä saa </t>
        </r>
        <r>
          <rPr>
            <b/>
            <sz val="9"/>
            <color indexed="81"/>
            <rFont val="Tahoma"/>
            <family val="2"/>
          </rPr>
          <t>50% normipisteistä</t>
        </r>
      </text>
    </comment>
    <comment ref="J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Juoksu</t>
        </r>
      </text>
    </comment>
    <comment ref="L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Uinti</t>
        </r>
      </text>
    </comment>
    <comment ref="M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Suunnistus</t>
        </r>
      </text>
    </comment>
    <comment ref="N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Hiihto</t>
        </r>
      </text>
    </comment>
    <comment ref="R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Muut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Pyöräily</t>
        </r>
      </text>
    </comment>
    <comment ref="DG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Triathlon</t>
        </r>
      </text>
    </comment>
    <comment ref="JH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Suunnistus</t>
        </r>
      </text>
    </comment>
    <comment ref="B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Sijoitus vs. 2018</t>
        </r>
      </text>
    </comment>
    <comment ref="AJ5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kisojen kappalemäärä</t>
        </r>
      </text>
    </comment>
    <comment ref="DY5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kisojen kappalemäärä</t>
        </r>
      </text>
    </comment>
    <comment ref="HU5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kisojen kappalemäärä</t>
        </r>
      </text>
    </comment>
    <comment ref="IU5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kisojen kappalemäärä</t>
        </r>
      </text>
    </comment>
    <comment ref="JH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Pyöräily</t>
        </r>
      </text>
    </comment>
    <comment ref="AI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45km</t>
        </r>
      </text>
    </comment>
    <comment ref="AY6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5km
28:09 (N 29.)</t>
        </r>
      </text>
    </comment>
    <comment ref="BK6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2280m</t>
        </r>
      </text>
    </comment>
    <comment ref="DB6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35km
1:06:17 (N 3.)</t>
        </r>
      </text>
    </comment>
    <comment ref="DM6" authorId="1" shapeId="0" xr:uid="{00000000-0006-0000-0000-000014000000}">
      <text>
        <r>
          <rPr>
            <b/>
            <sz val="9"/>
            <color indexed="81"/>
            <rFont val="Tahoma"/>
            <family val="2"/>
          </rPr>
          <t>2287m (N 6.)</t>
        </r>
      </text>
    </comment>
    <comment ref="DW6" authorId="1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Sprintti joukkue
MaSiNa
1:21:21 (5.)
</t>
        </r>
        <r>
          <rPr>
            <sz val="9"/>
            <color indexed="81"/>
            <rFont val="Tahoma"/>
            <family val="2"/>
          </rPr>
          <t>(2p+3,5p)/2</t>
        </r>
      </text>
    </comment>
    <comment ref="EV6" authorId="1" shapeId="0" xr:uid="{00000000-0006-0000-0000-000016000000}">
      <text>
        <r>
          <rPr>
            <b/>
            <sz val="9"/>
            <color indexed="81"/>
            <rFont val="Tahoma"/>
            <family val="2"/>
          </rPr>
          <t>Sprintti
1:31:47 (N50 4.)</t>
        </r>
      </text>
    </comment>
    <comment ref="FH6" authorId="1" shapeId="0" xr:uid="{00000000-0006-0000-0000-000017000000}">
      <text>
        <r>
          <rPr>
            <b/>
            <sz val="9"/>
            <color indexed="81"/>
            <rFont val="Tahoma"/>
            <family val="2"/>
          </rPr>
          <t>200m+10km+3km
45:26 (N50 3.)</t>
        </r>
      </text>
    </comment>
    <comment ref="FV6" authorId="1" shapeId="0" xr:uid="{00000000-0006-0000-0000-000018000000}">
      <text>
        <r>
          <rPr>
            <b/>
            <sz val="9"/>
            <color indexed="81"/>
            <rFont val="Tahoma"/>
            <family val="2"/>
          </rPr>
          <t>10,7km
20:09 (N50 2.)</t>
        </r>
      </text>
    </comment>
    <comment ref="GF6" authorId="1" shapeId="0" xr:uid="{00000000-0006-0000-0000-000019000000}">
      <text>
        <r>
          <rPr>
            <b/>
            <sz val="9"/>
            <color indexed="81"/>
            <rFont val="Tahoma"/>
            <family val="2"/>
          </rPr>
          <t>Tour 120</t>
        </r>
      </text>
    </comment>
    <comment ref="GK6" authorId="1" shapeId="0" xr:uid="{00000000-0006-0000-0000-00001A000000}">
      <text>
        <r>
          <rPr>
            <b/>
            <sz val="9"/>
            <color indexed="81"/>
            <rFont val="Tahoma"/>
            <family val="2"/>
          </rPr>
          <t>1:03:10 (N 3.)</t>
        </r>
      </text>
    </comment>
    <comment ref="HO6" authorId="1" shapeId="0" xr:uid="{00000000-0006-0000-0000-00001B000000}">
      <text>
        <r>
          <rPr>
            <b/>
            <sz val="9"/>
            <color indexed="81"/>
            <rFont val="Tahoma"/>
            <family val="2"/>
          </rPr>
          <t>10km
1:00:29 (N50 10.)</t>
        </r>
      </text>
    </comment>
    <comment ref="HQ6" authorId="1" shapeId="0" xr:uid="{00000000-0006-0000-0000-00001C000000}">
      <text>
        <r>
          <rPr>
            <b/>
            <sz val="9"/>
            <color indexed="81"/>
            <rFont val="Tahoma"/>
            <family val="2"/>
          </rPr>
          <t>2753km</t>
        </r>
      </text>
    </comment>
    <comment ref="IE6" authorId="1" shapeId="0" xr:uid="{00000000-0006-0000-0000-00001D000000}">
      <text>
        <r>
          <rPr>
            <b/>
            <sz val="9"/>
            <color indexed="81"/>
            <rFont val="Tahoma"/>
            <family val="2"/>
          </rPr>
          <t>10km
58:48 (N 35.)</t>
        </r>
      </text>
    </comment>
    <comment ref="IL6" authorId="1" shapeId="0" xr:uid="{00000000-0006-0000-0000-00001E000000}">
      <text>
        <r>
          <rPr>
            <b/>
            <sz val="9"/>
            <color indexed="81"/>
            <rFont val="Tahoma"/>
            <family val="2"/>
          </rPr>
          <t>175km</t>
        </r>
      </text>
    </comment>
    <comment ref="IV6" authorId="1" shapeId="0" xr:uid="{00000000-0006-0000-0000-00001F000000}">
      <text>
        <r>
          <rPr>
            <sz val="9"/>
            <color indexed="81"/>
            <rFont val="Tahoma"/>
            <family val="2"/>
          </rPr>
          <t xml:space="preserve">13.8.2019
Aluecup Trömperin tempo AM
10,7km </t>
        </r>
        <r>
          <rPr>
            <b/>
            <sz val="9"/>
            <color indexed="81"/>
            <rFont val="Tahoma"/>
            <family val="2"/>
          </rPr>
          <t>20:09</t>
        </r>
        <r>
          <rPr>
            <sz val="9"/>
            <color indexed="81"/>
            <rFont val="Tahoma"/>
            <family val="2"/>
          </rPr>
          <t xml:space="preserve"> (N50 2.)</t>
        </r>
      </text>
    </comment>
    <comment ref="IX6" authorId="0" shapeId="0" xr:uid="{00000000-0006-0000-0000-000020000000}">
      <text>
        <r>
          <rPr>
            <sz val="9"/>
            <color indexed="81"/>
            <rFont val="Tahoma"/>
            <family val="2"/>
          </rPr>
          <t xml:space="preserve">26.10.2019
Kaarinan Syysmaraton
10km 
</t>
        </r>
        <r>
          <rPr>
            <b/>
            <sz val="9"/>
            <color indexed="81"/>
            <rFont val="Tahoma"/>
            <family val="2"/>
          </rPr>
          <t xml:space="preserve">58:48 </t>
        </r>
        <r>
          <rPr>
            <sz val="9"/>
            <color indexed="81"/>
            <rFont val="Tahoma"/>
            <family val="2"/>
          </rPr>
          <t>(N 35.)</t>
        </r>
      </text>
    </comment>
    <comment ref="JH6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Juoksu</t>
        </r>
      </text>
    </comment>
    <comment ref="CS7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21,1km
1:54:53 (N 162.)</t>
        </r>
      </text>
    </comment>
    <comment ref="DW7" authorId="1" shapeId="0" xr:uid="{00000000-0006-0000-0000-000023000000}">
      <text>
        <r>
          <rPr>
            <b/>
            <sz val="9"/>
            <color indexed="81"/>
            <rFont val="Tahoma"/>
            <family val="2"/>
          </rPr>
          <t>1/4 matka
2:56:20 (N 8.)</t>
        </r>
      </text>
    </comment>
    <comment ref="EF7" authorId="1" shapeId="0" xr:uid="{00000000-0006-0000-0000-000024000000}">
      <text>
        <r>
          <rPr>
            <b/>
            <sz val="9"/>
            <color indexed="81"/>
            <rFont val="Tahoma"/>
            <family val="2"/>
          </rPr>
          <t>500m
48,20 (N30 1.)</t>
        </r>
      </text>
    </comment>
    <comment ref="EQ7" authorId="1" shapeId="0" xr:uid="{00000000-0006-0000-0000-000025000000}">
      <text>
        <r>
          <rPr>
            <b/>
            <sz val="9"/>
            <color indexed="81"/>
            <rFont val="Tahoma"/>
            <family val="2"/>
          </rPr>
          <t>5:36:38 (N30 10.)</t>
        </r>
      </text>
    </comment>
    <comment ref="FA7" authorId="1" shapeId="0" xr:uid="{00000000-0006-0000-0000-000026000000}">
      <text>
        <r>
          <rPr>
            <b/>
            <sz val="9"/>
            <color indexed="81"/>
            <rFont val="Tahoma"/>
            <family val="2"/>
          </rPr>
          <t>Perusmatka
2:55:33,8 (N 4.)</t>
        </r>
      </text>
    </comment>
    <comment ref="GE7" authorId="1" shapeId="0" xr:uid="{00000000-0006-0000-0000-000027000000}">
      <text>
        <r>
          <rPr>
            <b/>
            <sz val="9"/>
            <color indexed="81"/>
            <rFont val="Tahoma"/>
            <family val="2"/>
          </rPr>
          <t>Jollakisa</t>
        </r>
      </text>
    </comment>
    <comment ref="GK7" authorId="1" shapeId="0" xr:uid="{00000000-0006-0000-0000-000028000000}">
      <text>
        <r>
          <rPr>
            <b/>
            <sz val="9"/>
            <color indexed="81"/>
            <rFont val="Tahoma"/>
            <family val="2"/>
          </rPr>
          <t>56:25 (N 1.)</t>
        </r>
      </text>
    </comment>
    <comment ref="GT7" authorId="1" shapeId="0" xr:uid="{00000000-0006-0000-0000-000029000000}">
      <text>
        <r>
          <rPr>
            <b/>
            <sz val="9"/>
            <color indexed="81"/>
            <rFont val="Tahoma"/>
            <family val="2"/>
          </rPr>
          <t>100m
17,3 (N 1.)
800m
3:08,9 (N 1.)</t>
        </r>
      </text>
    </comment>
    <comment ref="HI7" authorId="1" shapeId="0" xr:uid="{00000000-0006-0000-0000-00002A000000}">
      <text>
        <r>
          <rPr>
            <b/>
            <sz val="9"/>
            <color indexed="81"/>
            <rFont val="Tahoma"/>
            <family val="2"/>
          </rPr>
          <t>1km
1:32,15 (N 1.)</t>
        </r>
      </text>
    </comment>
    <comment ref="HQ7" authorId="1" shapeId="0" xr:uid="{00000000-0006-0000-0000-00002B000000}">
      <text>
        <r>
          <rPr>
            <b/>
            <sz val="9"/>
            <color indexed="81"/>
            <rFont val="Tahoma"/>
            <family val="2"/>
          </rPr>
          <t>1463km</t>
        </r>
      </text>
    </comment>
    <comment ref="IE7" authorId="1" shapeId="0" xr:uid="{00000000-0006-0000-0000-00002C000000}">
      <text>
        <r>
          <rPr>
            <b/>
            <sz val="9"/>
            <color indexed="81"/>
            <rFont val="Tahoma"/>
            <family val="2"/>
          </rPr>
          <t>½-mara
1:48:48 (N 15.)</t>
        </r>
      </text>
    </comment>
    <comment ref="II7" authorId="1" shapeId="0" xr:uid="{00000000-0006-0000-0000-00002D000000}">
      <text>
        <r>
          <rPr>
            <b/>
            <sz val="9"/>
            <color indexed="81"/>
            <rFont val="Tahoma"/>
            <family val="2"/>
          </rPr>
          <t>7,8km
37:54 (N 1.)</t>
        </r>
      </text>
    </comment>
    <comment ref="IL7" authorId="1" shapeId="0" xr:uid="{00000000-0006-0000-0000-00002E000000}">
      <text>
        <r>
          <rPr>
            <b/>
            <sz val="9"/>
            <color indexed="81"/>
            <rFont val="Tahoma"/>
            <family val="2"/>
          </rPr>
          <t>74km</t>
        </r>
      </text>
    </comment>
    <comment ref="IY7" authorId="0" shapeId="0" xr:uid="{00000000-0006-0000-0000-00002F000000}">
      <text>
        <r>
          <rPr>
            <sz val="9"/>
            <color indexed="81"/>
            <rFont val="Tahoma"/>
            <family val="2"/>
          </rPr>
          <t xml:space="preserve">26.10.2019
Kaarinan Syysmaraton
21,1km 
</t>
        </r>
        <r>
          <rPr>
            <b/>
            <sz val="9"/>
            <color indexed="81"/>
            <rFont val="Tahoma"/>
            <family val="2"/>
          </rPr>
          <t xml:space="preserve">1:48:48 </t>
        </r>
        <r>
          <rPr>
            <sz val="9"/>
            <color indexed="81"/>
            <rFont val="Tahoma"/>
            <family val="2"/>
          </rPr>
          <t>(N 15.)</t>
        </r>
      </text>
    </comment>
    <comment ref="JA7" authorId="1" shapeId="0" xr:uid="{00000000-0006-0000-0000-000030000000}">
      <text>
        <r>
          <rPr>
            <sz val="9"/>
            <color indexed="81"/>
            <rFont val="Tahoma"/>
            <family val="2"/>
          </rPr>
          <t xml:space="preserve">3.8.2019
Kasnäs Triathlon
</t>
        </r>
        <r>
          <rPr>
            <b/>
            <sz val="9"/>
            <color indexed="81"/>
            <rFont val="Tahoma"/>
            <family val="2"/>
          </rPr>
          <t xml:space="preserve">2:55:33,8 </t>
        </r>
        <r>
          <rPr>
            <sz val="9"/>
            <color indexed="81"/>
            <rFont val="Tahoma"/>
            <family val="2"/>
          </rPr>
          <t>(N 4.)</t>
        </r>
      </text>
    </comment>
    <comment ref="JB7" authorId="1" shapeId="0" xr:uid="{00000000-0006-0000-0000-000031000000}">
      <text>
        <r>
          <rPr>
            <sz val="9"/>
            <color indexed="81"/>
            <rFont val="Tahoma"/>
            <family val="2"/>
          </rPr>
          <t xml:space="preserve">20.7.2019
Finntriathlon Joroinen
</t>
        </r>
        <r>
          <rPr>
            <b/>
            <sz val="9"/>
            <color indexed="81"/>
            <rFont val="Tahoma"/>
            <family val="2"/>
          </rPr>
          <t>5:36:38</t>
        </r>
        <r>
          <rPr>
            <sz val="9"/>
            <color indexed="81"/>
            <rFont val="Tahoma"/>
            <family val="2"/>
          </rPr>
          <t xml:space="preserve"> (N30 10.)</t>
        </r>
      </text>
    </comment>
    <comment ref="JH7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Muut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8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66h 52min</t>
        </r>
      </text>
    </comment>
    <comment ref="AX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Naiset yleinen sarja 10 kierrosta
-5 kier. (16.)</t>
        </r>
      </text>
    </comment>
    <comment ref="BC8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>40km N-Elite
DNF</t>
        </r>
      </text>
    </comment>
    <comment ref="BH8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>15km joukkueaika-ajo
20:26:22 (IBD-C 3.)</t>
        </r>
      </text>
    </comment>
    <comment ref="BI8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>48km
1:30:53 (23.)</t>
        </r>
      </text>
    </comment>
    <comment ref="DE8" authorId="1" shapeId="0" xr:uid="{00000000-0006-0000-0000-000038000000}">
      <text>
        <r>
          <rPr>
            <b/>
            <sz val="9"/>
            <color indexed="81"/>
            <rFont val="Tahoma"/>
            <family val="2"/>
          </rPr>
          <t>300km
8:48</t>
        </r>
      </text>
    </comment>
    <comment ref="DT8" authorId="1" shapeId="0" xr:uid="{00000000-0006-0000-0000-000039000000}">
      <text>
        <r>
          <rPr>
            <b/>
            <sz val="9"/>
            <color indexed="81"/>
            <rFont val="Tahoma"/>
            <family val="2"/>
          </rPr>
          <t>25km
41:52,43 (N-Elite 20.)</t>
        </r>
      </text>
    </comment>
    <comment ref="FL8" authorId="1" shapeId="0" xr:uid="{00000000-0006-0000-0000-00003A000000}">
      <text>
        <r>
          <rPr>
            <b/>
            <sz val="9"/>
            <color indexed="81"/>
            <rFont val="Tahoma"/>
            <family val="2"/>
          </rPr>
          <t>Prologi
3:19,92 (N-Elite 12.)
24,2km
44:19 (N-Elite 13.)</t>
        </r>
      </text>
    </comment>
    <comment ref="FR8" authorId="1" shapeId="0" xr:uid="{00000000-0006-0000-0000-00003B000000}">
      <text>
        <r>
          <rPr>
            <b/>
            <sz val="9"/>
            <color indexed="81"/>
            <rFont val="Tahoma"/>
            <family val="2"/>
          </rPr>
          <t>66km
1:59:02 (N-Elite 12.)</t>
        </r>
      </text>
    </comment>
    <comment ref="FV8" authorId="1" shapeId="0" xr:uid="{00000000-0006-0000-0000-00003C000000}">
      <text>
        <r>
          <rPr>
            <b/>
            <sz val="9"/>
            <color indexed="81"/>
            <rFont val="Tahoma"/>
            <family val="2"/>
          </rPr>
          <t>10,7km
17:38 (N40 1.)</t>
        </r>
      </text>
    </comment>
    <comment ref="GC8" authorId="1" shapeId="0" xr:uid="{00000000-0006-0000-0000-00003D000000}">
      <text>
        <r>
          <rPr>
            <b/>
            <sz val="9"/>
            <color indexed="81"/>
            <rFont val="Tahoma"/>
            <family val="2"/>
          </rPr>
          <t>keskeytys</t>
        </r>
      </text>
    </comment>
    <comment ref="GG8" authorId="1" shapeId="0" xr:uid="{00000000-0006-0000-0000-00003E000000}">
      <text>
        <r>
          <rPr>
            <b/>
            <sz val="9"/>
            <color indexed="81"/>
            <rFont val="Tahoma"/>
            <family val="2"/>
          </rPr>
          <t>55,8km
1:42:18 (N40 7.)</t>
        </r>
      </text>
    </comment>
    <comment ref="GO8" authorId="1" shapeId="0" xr:uid="{00000000-0006-0000-0000-00003F000000}">
      <text>
        <r>
          <rPr>
            <b/>
            <sz val="9"/>
            <color indexed="81"/>
            <rFont val="Tahoma"/>
            <family val="2"/>
          </rPr>
          <t>77km
2:22:54 (N-Elite 18.)</t>
        </r>
      </text>
    </comment>
    <comment ref="HQ8" authorId="1" shapeId="0" xr:uid="{00000000-0006-0000-0000-000040000000}">
      <text>
        <r>
          <rPr>
            <b/>
            <sz val="9"/>
            <color indexed="81"/>
            <rFont val="Tahoma"/>
            <family val="2"/>
          </rPr>
          <t>3989,4km</t>
        </r>
      </text>
    </comment>
    <comment ref="IV8" authorId="1" shapeId="0" xr:uid="{00000000-0006-0000-0000-000041000000}">
      <text>
        <r>
          <rPr>
            <sz val="9"/>
            <color indexed="81"/>
            <rFont val="Tahoma"/>
            <family val="2"/>
          </rPr>
          <t xml:space="preserve">13.8.2019
Aluecup Trömperin tempo AM
10,7km </t>
        </r>
        <r>
          <rPr>
            <b/>
            <sz val="9"/>
            <color indexed="81"/>
            <rFont val="Tahoma"/>
            <family val="2"/>
          </rPr>
          <t>17:38</t>
        </r>
        <r>
          <rPr>
            <sz val="9"/>
            <color indexed="81"/>
            <rFont val="Tahoma"/>
            <family val="2"/>
          </rPr>
          <t xml:space="preserve"> (N40 1.)</t>
        </r>
      </text>
    </comment>
    <comment ref="JH8" authorId="0" shapeId="0" xr:uid="{00000000-0006-0000-0000-000042000000}">
      <text>
        <r>
          <rPr>
            <b/>
            <sz val="9"/>
            <color indexed="81"/>
            <rFont val="Tahoma"/>
            <family val="2"/>
          </rPr>
          <t>Triathlon</t>
        </r>
      </text>
    </comment>
    <comment ref="BK9" authorId="0" shapeId="0" xr:uid="{00000000-0006-0000-0000-000043000000}">
      <text>
        <r>
          <rPr>
            <b/>
            <sz val="9"/>
            <color indexed="81"/>
            <rFont val="Tahoma"/>
            <family val="2"/>
          </rPr>
          <t>2504m</t>
        </r>
      </text>
    </comment>
    <comment ref="CF9" authorId="0" shapeId="0" xr:uid="{00000000-0006-0000-0000-000044000000}">
      <text>
        <r>
          <rPr>
            <b/>
            <sz val="9"/>
            <color indexed="81"/>
            <rFont val="Tahoma"/>
            <family val="2"/>
          </rPr>
          <t>juoksu-pyörä-juoksu
5,5km+20km+2,8km 
1:42:41,7 (N 5.)</t>
        </r>
      </text>
    </comment>
    <comment ref="DW9" authorId="1" shapeId="0" xr:uid="{00000000-0006-0000-0000-000045000000}">
      <text>
        <r>
          <rPr>
            <b/>
            <sz val="9"/>
            <color indexed="81"/>
            <rFont val="Tahoma"/>
            <family val="2"/>
          </rPr>
          <t xml:space="preserve">Sprintti joukkue
MaSiNa
1:21:21 (5.)
</t>
        </r>
        <r>
          <rPr>
            <sz val="9"/>
            <color indexed="81"/>
            <rFont val="Tahoma"/>
            <family val="2"/>
          </rPr>
          <t>(2p+3,5p)/2</t>
        </r>
      </text>
    </comment>
    <comment ref="EV9" authorId="1" shapeId="0" xr:uid="{00000000-0006-0000-0000-000046000000}">
      <text>
        <r>
          <rPr>
            <b/>
            <sz val="9"/>
            <color indexed="81"/>
            <rFont val="Tahoma"/>
            <family val="2"/>
          </rPr>
          <t>Kuntosarja : 150m,10km,3km
42:42 (N 3.)</t>
        </r>
      </text>
    </comment>
    <comment ref="GB9" authorId="1" shapeId="0" xr:uid="{00000000-0006-0000-0000-000047000000}">
      <text>
        <r>
          <rPr>
            <b/>
            <sz val="9"/>
            <color indexed="81"/>
            <rFont val="Tahoma"/>
            <family val="2"/>
          </rPr>
          <t>Puolimarathon
2:01:55 (N40 22.)</t>
        </r>
      </text>
    </comment>
    <comment ref="IE9" authorId="1" shapeId="0" xr:uid="{00000000-0006-0000-0000-000048000000}">
      <text>
        <r>
          <rPr>
            <b/>
            <sz val="9"/>
            <color indexed="81"/>
            <rFont val="Tahoma"/>
            <family val="2"/>
          </rPr>
          <t>10km
52:29 (N 17.)</t>
        </r>
      </text>
    </comment>
    <comment ref="IL9" authorId="1" shapeId="0" xr:uid="{00000000-0006-0000-0000-000049000000}">
      <text>
        <r>
          <rPr>
            <b/>
            <sz val="9"/>
            <color indexed="81"/>
            <rFont val="Tahoma"/>
            <family val="2"/>
          </rPr>
          <t>82km</t>
        </r>
      </text>
    </comment>
    <comment ref="IX9" authorId="0" shapeId="0" xr:uid="{00000000-0006-0000-0000-00004A000000}">
      <text>
        <r>
          <rPr>
            <sz val="9"/>
            <color indexed="81"/>
            <rFont val="Tahoma"/>
            <family val="2"/>
          </rPr>
          <t xml:space="preserve">26.10.2019
Kaarinan Syysmaraton
10km 
</t>
        </r>
        <r>
          <rPr>
            <b/>
            <sz val="9"/>
            <color indexed="81"/>
            <rFont val="Tahoma"/>
            <family val="2"/>
          </rPr>
          <t xml:space="preserve">52:29 </t>
        </r>
        <r>
          <rPr>
            <sz val="9"/>
            <color indexed="81"/>
            <rFont val="Tahoma"/>
            <family val="2"/>
          </rPr>
          <t>(N 17.)</t>
        </r>
      </text>
    </comment>
    <comment ref="IY9" authorId="1" shapeId="0" xr:uid="{00000000-0006-0000-0000-00004B000000}">
      <text>
        <r>
          <rPr>
            <sz val="9"/>
            <color indexed="81"/>
            <rFont val="Tahoma"/>
            <family val="2"/>
          </rPr>
          <t>17.8.2019
Paavo Nurmi Marathon</t>
        </r>
        <r>
          <rPr>
            <b/>
            <sz val="9"/>
            <color indexed="81"/>
            <rFont val="Tahoma"/>
            <family val="2"/>
          </rPr>
          <t xml:space="preserve">
2:01:55 </t>
        </r>
        <r>
          <rPr>
            <sz val="9"/>
            <color indexed="81"/>
            <rFont val="Tahoma"/>
            <family val="2"/>
          </rPr>
          <t>(N40 22.)</t>
        </r>
      </text>
    </comment>
    <comment ref="JH9" authorId="0" shapeId="0" xr:uid="{00000000-0006-0000-0000-00004C000000}">
      <text>
        <r>
          <rPr>
            <b/>
            <sz val="9"/>
            <color indexed="81"/>
            <rFont val="Tahoma"/>
            <family val="2"/>
          </rPr>
          <t>Hiihto</t>
        </r>
      </text>
    </comment>
    <comment ref="AI10" authorId="0" shapeId="0" xr:uid="{00000000-0006-0000-0000-00004D000000}">
      <text>
        <r>
          <rPr>
            <b/>
            <sz val="9"/>
            <color indexed="81"/>
            <rFont val="Tahoma"/>
            <family val="2"/>
          </rPr>
          <t>54,85km</t>
        </r>
      </text>
    </comment>
    <comment ref="DW10" authorId="1" shapeId="0" xr:uid="{00000000-0006-0000-0000-00004E000000}">
      <text>
        <r>
          <rPr>
            <b/>
            <sz val="9"/>
            <color indexed="81"/>
            <rFont val="Tahoma"/>
            <family val="2"/>
          </rPr>
          <t>1/4 matka
3:05:34 (N 15.)</t>
        </r>
      </text>
    </comment>
    <comment ref="EF10" authorId="1" shapeId="0" xr:uid="{00000000-0006-0000-0000-00004F000000}">
      <text>
        <r>
          <rPr>
            <b/>
            <sz val="9"/>
            <color indexed="81"/>
            <rFont val="Tahoma"/>
            <family val="2"/>
          </rPr>
          <t>500m
50,43 (N40 1.)</t>
        </r>
      </text>
    </comment>
    <comment ref="EP10" authorId="1" shapeId="0" xr:uid="{00000000-0006-0000-0000-000050000000}">
      <text>
        <r>
          <rPr>
            <b/>
            <sz val="9"/>
            <color indexed="81"/>
            <rFont val="Tahoma"/>
            <family val="2"/>
          </rPr>
          <t>1:15:15 (11.)</t>
        </r>
      </text>
    </comment>
    <comment ref="FA10" authorId="1" shapeId="0" xr:uid="{00000000-0006-0000-0000-000051000000}">
      <text>
        <r>
          <rPr>
            <b/>
            <sz val="9"/>
            <color indexed="81"/>
            <rFont val="Tahoma"/>
            <family val="2"/>
          </rPr>
          <t>Perusmatka
3:00:23,1 (N 5.)</t>
        </r>
      </text>
    </comment>
    <comment ref="GM10" authorId="1" shapeId="0" xr:uid="{00000000-0006-0000-0000-000052000000}">
      <text>
        <r>
          <rPr>
            <b/>
            <sz val="9"/>
            <color indexed="81"/>
            <rFont val="Tahoma"/>
            <family val="2"/>
          </rPr>
          <t>1:11:39 (N 2.)</t>
        </r>
      </text>
    </comment>
    <comment ref="HI10" authorId="1" shapeId="0" xr:uid="{00000000-0006-0000-0000-000053000000}">
      <text>
        <r>
          <rPr>
            <b/>
            <sz val="9"/>
            <color indexed="81"/>
            <rFont val="Tahoma"/>
            <family val="2"/>
          </rPr>
          <t>1km
1:37,91 (N 2.)</t>
        </r>
      </text>
    </comment>
    <comment ref="HQ10" authorId="1" shapeId="0" xr:uid="{00000000-0006-0000-0000-000054000000}">
      <text>
        <r>
          <rPr>
            <b/>
            <sz val="9"/>
            <color indexed="81"/>
            <rFont val="Tahoma"/>
            <family val="2"/>
          </rPr>
          <t>2151km</t>
        </r>
      </text>
    </comment>
    <comment ref="IL10" authorId="1" shapeId="0" xr:uid="{00000000-0006-0000-0000-000055000000}">
      <text>
        <r>
          <rPr>
            <b/>
            <sz val="9"/>
            <color indexed="81"/>
            <rFont val="Tahoma"/>
            <family val="2"/>
          </rPr>
          <t>59km</t>
        </r>
      </text>
    </comment>
    <comment ref="JA10" authorId="1" shapeId="0" xr:uid="{00000000-0006-0000-0000-000056000000}">
      <text>
        <r>
          <rPr>
            <sz val="9"/>
            <color indexed="81"/>
            <rFont val="Tahoma"/>
            <family val="2"/>
          </rPr>
          <t xml:space="preserve">3.8.2019
Kasnäs Triathlon
</t>
        </r>
        <r>
          <rPr>
            <b/>
            <sz val="9"/>
            <color indexed="81"/>
            <rFont val="Tahoma"/>
            <family val="2"/>
          </rPr>
          <t xml:space="preserve">3:00:23,1 </t>
        </r>
        <r>
          <rPr>
            <sz val="9"/>
            <color indexed="81"/>
            <rFont val="Tahoma"/>
            <family val="2"/>
          </rPr>
          <t>(N 5.)</t>
        </r>
      </text>
    </comment>
    <comment ref="JH10" authorId="0" shapeId="0" xr:uid="{00000000-0006-0000-0000-000057000000}">
      <text>
        <r>
          <rPr>
            <b/>
            <sz val="9"/>
            <color indexed="81"/>
            <rFont val="Tahoma"/>
            <family val="2"/>
          </rPr>
          <t>Uinti</t>
        </r>
      </text>
    </comment>
    <comment ref="L11" authorId="0" shapeId="0" xr:uid="{00000000-0006-0000-0000-000058000000}">
      <text>
        <r>
          <rPr>
            <b/>
            <sz val="9"/>
            <color indexed="81"/>
            <rFont val="Tahoma"/>
            <family val="2"/>
          </rPr>
          <t>50m perhosuinti
32,39 (N 8.)
50m selkäuinti
35,72 (N 9.)
50m rintauinti
40,84 (N 11.)
50m vapaauinti
30,59 (N 7.)
100m sekauinti
1:18,83 (N 8.)</t>
        </r>
      </text>
    </comment>
    <comment ref="AI11" authorId="0" shapeId="0" xr:uid="{00000000-0006-0000-0000-000059000000}">
      <text>
        <r>
          <rPr>
            <b/>
            <sz val="9"/>
            <color indexed="81"/>
            <rFont val="Tahoma"/>
            <family val="2"/>
          </rPr>
          <t>11km</t>
        </r>
      </text>
    </comment>
    <comment ref="AP11" authorId="0" shapeId="0" xr:uid="{00000000-0006-0000-0000-00005A000000}">
      <text>
        <r>
          <rPr>
            <b/>
            <sz val="9"/>
            <color indexed="81"/>
            <rFont val="Tahoma"/>
            <family val="2"/>
          </rPr>
          <t>50m vapaauinti
29,52 (N 1.)
50m rintauinti
40,52 (N 2.)
50m selkäuinti
35,29 (N 1.)</t>
        </r>
      </text>
    </comment>
    <comment ref="AY11" authorId="0" shapeId="0" xr:uid="{00000000-0006-0000-0000-00005B000000}">
      <text>
        <r>
          <rPr>
            <b/>
            <sz val="9"/>
            <color indexed="81"/>
            <rFont val="Tahoma"/>
            <family val="2"/>
          </rPr>
          <t>10km
56:17 (N 87.)</t>
        </r>
      </text>
    </comment>
    <comment ref="FM11" authorId="1" shapeId="0" xr:uid="{00000000-0006-0000-0000-00005C000000}">
      <text>
        <r>
          <rPr>
            <b/>
            <sz val="9"/>
            <color indexed="81"/>
            <rFont val="Tahoma"/>
            <family val="2"/>
          </rPr>
          <t>750m+20km+5km
1:37:28 (N35 2.)
Lapsi-vanhempi sarja
Aada Vainio 17:29 (2.)</t>
        </r>
      </text>
    </comment>
    <comment ref="HQ11" authorId="1" shapeId="0" xr:uid="{00000000-0006-0000-0000-00005D000000}">
      <text>
        <r>
          <rPr>
            <b/>
            <sz val="9"/>
            <color indexed="81"/>
            <rFont val="Tahoma"/>
            <family val="2"/>
          </rPr>
          <t>486km</t>
        </r>
      </text>
    </comment>
    <comment ref="IX11" authorId="0" shapeId="0" xr:uid="{00000000-0006-0000-0000-00005E000000}">
      <text>
        <r>
          <rPr>
            <sz val="9"/>
            <color indexed="81"/>
            <rFont val="Tahoma"/>
            <family val="2"/>
          </rPr>
          <t xml:space="preserve">27.4.2019
Aurajoen Yöjuoksu
10km </t>
        </r>
        <r>
          <rPr>
            <b/>
            <sz val="9"/>
            <color indexed="81"/>
            <rFont val="Tahoma"/>
            <family val="2"/>
          </rPr>
          <t>56:17</t>
        </r>
        <r>
          <rPr>
            <sz val="9"/>
            <color indexed="81"/>
            <rFont val="Tahoma"/>
            <family val="2"/>
          </rPr>
          <t xml:space="preserve"> (N 87.)</t>
        </r>
      </text>
    </comment>
    <comment ref="CS12" authorId="0" shapeId="0" xr:uid="{00000000-0006-0000-0000-00005F000000}">
      <text>
        <r>
          <rPr>
            <b/>
            <sz val="9"/>
            <color indexed="81"/>
            <rFont val="Tahoma"/>
            <family val="2"/>
          </rPr>
          <t>21,1km
2:20:07 (N 680.)</t>
        </r>
      </text>
    </comment>
    <comment ref="EP12" authorId="1" shapeId="0" xr:uid="{00000000-0006-0000-0000-000060000000}">
      <text>
        <r>
          <rPr>
            <b/>
            <sz val="9"/>
            <color indexed="81"/>
            <rFont val="Tahoma"/>
            <family val="2"/>
          </rPr>
          <t>1:26:20 (19.)</t>
        </r>
      </text>
    </comment>
    <comment ref="GK12" authorId="1" shapeId="0" xr:uid="{00000000-0006-0000-0000-000061000000}">
      <text>
        <r>
          <rPr>
            <b/>
            <sz val="9"/>
            <color indexed="81"/>
            <rFont val="Tahoma"/>
            <family val="2"/>
          </rPr>
          <t>1:04:44 (N 5.)</t>
        </r>
      </text>
    </comment>
    <comment ref="GQ12" authorId="1" shapeId="0" xr:uid="{00000000-0006-0000-0000-000062000000}">
      <text>
        <r>
          <rPr>
            <b/>
            <sz val="9"/>
            <color indexed="81"/>
            <rFont val="Tahoma"/>
            <family val="2"/>
          </rPr>
          <t>4km
24:09 (N 1.)</t>
        </r>
      </text>
    </comment>
    <comment ref="GT12" authorId="1" shapeId="0" xr:uid="{00000000-0006-0000-0000-000063000000}">
      <text>
        <r>
          <rPr>
            <b/>
            <sz val="9"/>
            <color indexed="81"/>
            <rFont val="Tahoma"/>
            <family val="2"/>
          </rPr>
          <t>100m
17,4 (N 2.)
800m
3:30,2 (N 2.)</t>
        </r>
      </text>
    </comment>
    <comment ref="HQ12" authorId="1" shapeId="0" xr:uid="{00000000-0006-0000-0000-000064000000}">
      <text>
        <r>
          <rPr>
            <b/>
            <sz val="9"/>
            <color indexed="81"/>
            <rFont val="Tahoma"/>
            <family val="2"/>
          </rPr>
          <t>253,6km</t>
        </r>
      </text>
    </comment>
    <comment ref="IE12" authorId="1" shapeId="0" xr:uid="{00000000-0006-0000-0000-000065000000}">
      <text>
        <r>
          <rPr>
            <b/>
            <sz val="9"/>
            <color indexed="81"/>
            <rFont val="Tahoma"/>
            <family val="2"/>
          </rPr>
          <t>½-mara
2:11:08 (N 37.)</t>
        </r>
      </text>
    </comment>
    <comment ref="II12" authorId="1" shapeId="0" xr:uid="{00000000-0006-0000-0000-000066000000}">
      <text>
        <r>
          <rPr>
            <b/>
            <sz val="9"/>
            <color indexed="81"/>
            <rFont val="Tahoma"/>
            <family val="2"/>
          </rPr>
          <t>7,8km
45:11 (hölkkä 11.)</t>
        </r>
      </text>
    </comment>
    <comment ref="IL12" authorId="1" shapeId="0" xr:uid="{00000000-0006-0000-0000-000067000000}">
      <text>
        <r>
          <rPr>
            <b/>
            <sz val="9"/>
            <color indexed="81"/>
            <rFont val="Tahoma"/>
            <family val="2"/>
          </rPr>
          <t>79km</t>
        </r>
      </text>
    </comment>
    <comment ref="IY12" authorId="0" shapeId="0" xr:uid="{00000000-0006-0000-0000-000068000000}">
      <text>
        <r>
          <rPr>
            <sz val="9"/>
            <color indexed="81"/>
            <rFont val="Tahoma"/>
            <family val="2"/>
          </rPr>
          <t xml:space="preserve">26.10.2019
Kaarinan Syysmaraton
21,1km 
</t>
        </r>
        <r>
          <rPr>
            <b/>
            <sz val="9"/>
            <color indexed="81"/>
            <rFont val="Tahoma"/>
            <family val="2"/>
          </rPr>
          <t xml:space="preserve">2:11:08 </t>
        </r>
        <r>
          <rPr>
            <sz val="9"/>
            <color indexed="81"/>
            <rFont val="Tahoma"/>
            <family val="2"/>
          </rPr>
          <t>(N 37.)</t>
        </r>
      </text>
    </comment>
    <comment ref="DW13" authorId="1" shapeId="0" xr:uid="{00000000-0006-0000-0000-000069000000}">
      <text>
        <r>
          <rPr>
            <b/>
            <sz val="9"/>
            <color indexed="81"/>
            <rFont val="Tahoma"/>
            <family val="2"/>
          </rPr>
          <t>1/8
1:34:07 (N 15.)</t>
        </r>
      </text>
    </comment>
    <comment ref="FH13" authorId="1" shapeId="0" xr:uid="{00000000-0006-0000-0000-00006A000000}">
      <text>
        <r>
          <rPr>
            <b/>
            <sz val="9"/>
            <color indexed="81"/>
            <rFont val="Tahoma"/>
            <family val="2"/>
          </rPr>
          <t>200m+10km+3km
48:45 (N40 9.)</t>
        </r>
      </text>
    </comment>
    <comment ref="FV13" authorId="1" shapeId="0" xr:uid="{00000000-0006-0000-0000-00006B000000}">
      <text>
        <r>
          <rPr>
            <b/>
            <sz val="9"/>
            <color indexed="81"/>
            <rFont val="Tahoma"/>
            <family val="2"/>
          </rPr>
          <t>10,7km
20:26 (N40 3.)</t>
        </r>
      </text>
    </comment>
    <comment ref="GK13" authorId="1" shapeId="0" xr:uid="{00000000-0006-0000-0000-00006C000000}">
      <text>
        <r>
          <rPr>
            <b/>
            <sz val="9"/>
            <color indexed="81"/>
            <rFont val="Tahoma"/>
            <family val="2"/>
          </rPr>
          <t>1:06:47 (N 6.)</t>
        </r>
      </text>
    </comment>
    <comment ref="HQ13" authorId="1" shapeId="0" xr:uid="{00000000-0006-0000-0000-00006D000000}">
      <text>
        <r>
          <rPr>
            <b/>
            <sz val="9"/>
            <color indexed="81"/>
            <rFont val="Tahoma"/>
            <family val="2"/>
          </rPr>
          <t>1876,1km</t>
        </r>
      </text>
    </comment>
    <comment ref="IE13" authorId="1" shapeId="0" xr:uid="{00000000-0006-0000-0000-00006E000000}">
      <text>
        <r>
          <rPr>
            <b/>
            <sz val="9"/>
            <color indexed="81"/>
            <rFont val="Tahoma"/>
            <family val="2"/>
          </rPr>
          <t>10km
1:02:29 (N 55.)</t>
        </r>
      </text>
    </comment>
    <comment ref="IL13" authorId="1" shapeId="0" xr:uid="{00000000-0006-0000-0000-00006F000000}">
      <text>
        <r>
          <rPr>
            <b/>
            <sz val="9"/>
            <color indexed="81"/>
            <rFont val="Tahoma"/>
            <family val="2"/>
          </rPr>
          <t>36km</t>
        </r>
      </text>
    </comment>
    <comment ref="IV13" authorId="1" shapeId="0" xr:uid="{00000000-0006-0000-0000-000070000000}">
      <text>
        <r>
          <rPr>
            <sz val="9"/>
            <color indexed="81"/>
            <rFont val="Tahoma"/>
            <family val="2"/>
          </rPr>
          <t xml:space="preserve">13.8.2019
Aluecup Trömperin tempo AM
10,7km </t>
        </r>
        <r>
          <rPr>
            <b/>
            <sz val="9"/>
            <color indexed="81"/>
            <rFont val="Tahoma"/>
            <family val="2"/>
          </rPr>
          <t>20:</t>
        </r>
        <r>
          <rPr>
            <b/>
            <sz val="9"/>
            <color indexed="81"/>
            <rFont val="Tahoma"/>
            <family val="2"/>
          </rPr>
          <t>26</t>
        </r>
        <r>
          <rPr>
            <sz val="9"/>
            <color indexed="81"/>
            <rFont val="Tahoma"/>
            <family val="2"/>
          </rPr>
          <t xml:space="preserve"> (N40 3.)</t>
        </r>
      </text>
    </comment>
    <comment ref="IX13" authorId="0" shapeId="0" xr:uid="{00000000-0006-0000-0000-000071000000}">
      <text>
        <r>
          <rPr>
            <sz val="9"/>
            <color indexed="81"/>
            <rFont val="Tahoma"/>
            <family val="2"/>
          </rPr>
          <t xml:space="preserve">26.10.2019
Kaarinan Syysmaraton
10km 
</t>
        </r>
        <r>
          <rPr>
            <b/>
            <sz val="9"/>
            <color indexed="81"/>
            <rFont val="Tahoma"/>
            <family val="2"/>
          </rPr>
          <t xml:space="preserve">1:02:29 </t>
        </r>
        <r>
          <rPr>
            <sz val="9"/>
            <color indexed="81"/>
            <rFont val="Tahoma"/>
            <family val="2"/>
          </rPr>
          <t>(N 55.)</t>
        </r>
      </text>
    </comment>
    <comment ref="GM14" authorId="1" shapeId="0" xr:uid="{00000000-0006-0000-0000-000072000000}">
      <text>
        <r>
          <rPr>
            <b/>
            <sz val="9"/>
            <color indexed="81"/>
            <rFont val="Tahoma"/>
            <family val="2"/>
          </rPr>
          <t>1:10:52 (N 1.)</t>
        </r>
      </text>
    </comment>
    <comment ref="IL14" authorId="1" shapeId="0" xr:uid="{00000000-0006-0000-0000-000073000000}">
      <text>
        <r>
          <rPr>
            <b/>
            <sz val="9"/>
            <color indexed="81"/>
            <rFont val="Tahoma"/>
            <family val="2"/>
          </rPr>
          <t>145km</t>
        </r>
      </text>
    </comment>
    <comment ref="IM14" authorId="1" shapeId="0" xr:uid="{00000000-0006-0000-0000-000074000000}">
      <text>
        <r>
          <rPr>
            <b/>
            <sz val="9"/>
            <color indexed="81"/>
            <rFont val="Tahoma"/>
            <family val="2"/>
          </rPr>
          <t>1/4-maraton
54:50 (N 1.)</t>
        </r>
      </text>
    </comment>
    <comment ref="DM15" authorId="1" shapeId="0" xr:uid="{00000000-0006-0000-0000-000075000000}">
      <text>
        <r>
          <rPr>
            <b/>
            <sz val="9"/>
            <color indexed="81"/>
            <rFont val="Tahoma"/>
            <family val="2"/>
          </rPr>
          <t xml:space="preserve">2350m (N 3.)
</t>
        </r>
        <r>
          <rPr>
            <sz val="9"/>
            <color indexed="81"/>
            <rFont val="Tahoma"/>
            <family val="2"/>
          </rPr>
          <t>*järjestäjien tuloksissa virhe</t>
        </r>
      </text>
    </comment>
    <comment ref="IE15" authorId="1" shapeId="0" xr:uid="{00000000-0006-0000-0000-000076000000}">
      <text>
        <r>
          <rPr>
            <b/>
            <sz val="9"/>
            <color indexed="81"/>
            <rFont val="Tahoma"/>
            <family val="2"/>
          </rPr>
          <t>10km
1:00:18 (N 49.)</t>
        </r>
      </text>
    </comment>
    <comment ref="IL15" authorId="1" shapeId="0" xr:uid="{00000000-0006-0000-0000-000077000000}">
      <text>
        <r>
          <rPr>
            <b/>
            <sz val="9"/>
            <color indexed="81"/>
            <rFont val="Tahoma"/>
            <family val="2"/>
          </rPr>
          <t>76km</t>
        </r>
      </text>
    </comment>
    <comment ref="IX15" authorId="0" shapeId="0" xr:uid="{00000000-0006-0000-0000-000078000000}">
      <text>
        <r>
          <rPr>
            <sz val="9"/>
            <color indexed="81"/>
            <rFont val="Tahoma"/>
            <family val="2"/>
          </rPr>
          <t xml:space="preserve">26.10.2019
Kaarinan Syysmaraton
10km 
</t>
        </r>
        <r>
          <rPr>
            <b/>
            <sz val="9"/>
            <color indexed="81"/>
            <rFont val="Tahoma"/>
            <family val="2"/>
          </rPr>
          <t xml:space="preserve">1:00:18 </t>
        </r>
        <r>
          <rPr>
            <sz val="9"/>
            <color indexed="81"/>
            <rFont val="Tahoma"/>
            <family val="2"/>
          </rPr>
          <t>(N 49.)</t>
        </r>
      </text>
    </comment>
    <comment ref="CS16" authorId="0" shapeId="0" xr:uid="{00000000-0006-0000-0000-000079000000}">
      <text>
        <r>
          <rPr>
            <b/>
            <sz val="9"/>
            <color indexed="81"/>
            <rFont val="Tahoma"/>
            <family val="2"/>
          </rPr>
          <t>21,1km
1:45:13 (N 61.)</t>
        </r>
      </text>
    </comment>
    <comment ref="HK16" authorId="1" shapeId="0" xr:uid="{00000000-0006-0000-0000-00007A000000}">
      <text>
        <r>
          <rPr>
            <b/>
            <sz val="9"/>
            <color indexed="81"/>
            <rFont val="Tahoma"/>
            <family val="2"/>
          </rPr>
          <t>Puolimarathon
1:38:38,9 (N 10.)</t>
        </r>
      </text>
    </comment>
    <comment ref="IE16" authorId="1" shapeId="0" xr:uid="{00000000-0006-0000-0000-00007B000000}">
      <text>
        <r>
          <rPr>
            <b/>
            <sz val="9"/>
            <color indexed="81"/>
            <rFont val="Tahoma"/>
            <family val="2"/>
          </rPr>
          <t>Maraton
3:49:22 (N 7.)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Y16" authorId="0" shapeId="0" xr:uid="{00000000-0006-0000-0000-00007C000000}">
      <text>
        <r>
          <rPr>
            <sz val="9"/>
            <color indexed="81"/>
            <rFont val="Tahoma"/>
            <family val="2"/>
          </rPr>
          <t xml:space="preserve">14.9.2019
Finlandia Marathon, Jyväskylä 
21,1km 
</t>
        </r>
        <r>
          <rPr>
            <b/>
            <sz val="9"/>
            <color indexed="81"/>
            <rFont val="Tahoma"/>
            <family val="2"/>
          </rPr>
          <t xml:space="preserve">1:38:38,9 </t>
        </r>
        <r>
          <rPr>
            <sz val="9"/>
            <color indexed="81"/>
            <rFont val="Tahoma"/>
            <family val="2"/>
          </rPr>
          <t>(N 10.)</t>
        </r>
      </text>
    </comment>
    <comment ref="IZ16" authorId="0" shapeId="0" xr:uid="{00000000-0006-0000-0000-00007D000000}">
      <text>
        <r>
          <rPr>
            <sz val="9"/>
            <color indexed="81"/>
            <rFont val="Tahoma"/>
            <family val="2"/>
          </rPr>
          <t xml:space="preserve">26.10.2019
Kaarinan Syysmaraton
42,2km 
</t>
        </r>
        <r>
          <rPr>
            <b/>
            <sz val="9"/>
            <color indexed="81"/>
            <rFont val="Tahoma"/>
            <family val="2"/>
          </rPr>
          <t xml:space="preserve">3:49:22 </t>
        </r>
        <r>
          <rPr>
            <sz val="9"/>
            <color indexed="81"/>
            <rFont val="Tahoma"/>
            <family val="2"/>
          </rPr>
          <t>(N 7.)</t>
        </r>
      </text>
    </comment>
    <comment ref="HQ17" authorId="1" shapeId="0" xr:uid="{00000000-0006-0000-0000-00007E000000}">
      <text>
        <r>
          <rPr>
            <b/>
            <sz val="9"/>
            <color indexed="81"/>
            <rFont val="Tahoma"/>
            <family val="2"/>
          </rPr>
          <t>490,8km</t>
        </r>
      </text>
    </comment>
    <comment ref="CH18" authorId="0" shapeId="0" xr:uid="{00000000-0006-0000-0000-00007F000000}">
      <text>
        <r>
          <rPr>
            <b/>
            <sz val="9"/>
            <color indexed="81"/>
            <rFont val="Tahoma"/>
            <family val="2"/>
          </rPr>
          <t>34km
7:40:07 (N35 129.)</t>
        </r>
      </text>
    </comment>
    <comment ref="DW18" authorId="1" shapeId="0" xr:uid="{00000000-0006-0000-0000-000080000000}">
      <text>
        <r>
          <rPr>
            <b/>
            <sz val="9"/>
            <color indexed="81"/>
            <rFont val="Tahoma"/>
            <family val="2"/>
          </rPr>
          <t>Sprintti joukkue
CrazyRunners
1:32:23 (10.)</t>
        </r>
      </text>
    </comment>
    <comment ref="HP19" authorId="1" shapeId="0" xr:uid="{00000000-0006-0000-0000-000081000000}">
      <text>
        <r>
          <rPr>
            <b/>
            <sz val="9"/>
            <color indexed="81"/>
            <rFont val="Tahoma"/>
            <family val="2"/>
          </rPr>
          <t>½-maraton
2:17:23 (N 113.)</t>
        </r>
      </text>
    </comment>
    <comment ref="IY19" authorId="1" shapeId="0" xr:uid="{00000000-0006-0000-0000-000082000000}">
      <text>
        <r>
          <rPr>
            <sz val="9"/>
            <color indexed="81"/>
            <rFont val="Tahoma"/>
            <family val="2"/>
          </rPr>
          <t>21.9.2019
Ruisrääkki</t>
        </r>
        <r>
          <rPr>
            <b/>
            <sz val="9"/>
            <color indexed="81"/>
            <rFont val="Tahoma"/>
            <family val="2"/>
          </rPr>
          <t xml:space="preserve">
2:17:23 </t>
        </r>
        <r>
          <rPr>
            <sz val="9"/>
            <color indexed="81"/>
            <rFont val="Tahoma"/>
            <family val="2"/>
          </rPr>
          <t>(N 113.)</t>
        </r>
      </text>
    </comment>
    <comment ref="B21" authorId="0" shapeId="0" xr:uid="{00000000-0006-0000-0000-000083000000}">
      <text>
        <r>
          <rPr>
            <b/>
            <sz val="9"/>
            <color indexed="81"/>
            <rFont val="Tahoma"/>
            <family val="2"/>
          </rPr>
          <t>Sijoitus vs. 2018</t>
        </r>
      </text>
    </comment>
    <comment ref="AJ21" authorId="1" shapeId="0" xr:uid="{00000000-0006-0000-0000-000084000000}">
      <text>
        <r>
          <rPr>
            <b/>
            <sz val="9"/>
            <color indexed="81"/>
            <rFont val="Tahoma"/>
            <family val="2"/>
          </rPr>
          <t>kisojen kappalemäärä</t>
        </r>
      </text>
    </comment>
    <comment ref="DB21" authorId="1" shapeId="0" xr:uid="{00000000-0006-0000-0000-000085000000}">
      <text>
        <r>
          <rPr>
            <b/>
            <sz val="9"/>
            <color indexed="81"/>
            <rFont val="Tahoma"/>
            <family val="2"/>
          </rPr>
          <t>95km lähdössä yksi velolainen joka ei halua supercup-pisteitä</t>
        </r>
      </text>
    </comment>
    <comment ref="DY21" authorId="1" shapeId="0" xr:uid="{00000000-0006-0000-0000-000086000000}">
      <text>
        <r>
          <rPr>
            <b/>
            <sz val="9"/>
            <color indexed="81"/>
            <rFont val="Tahoma"/>
            <family val="2"/>
          </rPr>
          <t>kisojen kappalemäärä</t>
        </r>
      </text>
    </comment>
    <comment ref="HU21" authorId="1" shapeId="0" xr:uid="{00000000-0006-0000-0000-000087000000}">
      <text>
        <r>
          <rPr>
            <b/>
            <sz val="9"/>
            <color indexed="81"/>
            <rFont val="Tahoma"/>
            <family val="2"/>
          </rPr>
          <t>kisojen kappalemäärä</t>
        </r>
      </text>
    </comment>
    <comment ref="IU21" authorId="1" shapeId="0" xr:uid="{00000000-0006-0000-0000-000088000000}">
      <text>
        <r>
          <rPr>
            <b/>
            <sz val="9"/>
            <color indexed="81"/>
            <rFont val="Tahoma"/>
            <family val="2"/>
          </rPr>
          <t>kisojen kappalemäärä</t>
        </r>
      </text>
    </comment>
    <comment ref="K22" authorId="0" shapeId="0" xr:uid="{00000000-0006-0000-0000-000089000000}">
      <text>
        <r>
          <rPr>
            <b/>
            <sz val="9"/>
            <color indexed="81"/>
            <rFont val="Tahoma"/>
            <family val="2"/>
          </rPr>
          <t>10km 
43:07 (M40 3.)</t>
        </r>
      </text>
    </comment>
    <comment ref="S22" authorId="0" shapeId="0" xr:uid="{00000000-0006-0000-0000-00008A000000}">
      <text>
        <r>
          <rPr>
            <b/>
            <sz val="9"/>
            <color indexed="81"/>
            <rFont val="Tahoma"/>
            <family val="2"/>
          </rPr>
          <t>10km 
47:08 (M40 4.)</t>
        </r>
      </text>
    </comment>
    <comment ref="AC22" authorId="0" shapeId="0" xr:uid="{00000000-0006-0000-0000-00008B000000}">
      <text>
        <r>
          <rPr>
            <b/>
            <sz val="9"/>
            <color indexed="81"/>
            <rFont val="Tahoma"/>
            <family val="2"/>
          </rPr>
          <t>50h 47min</t>
        </r>
      </text>
    </comment>
    <comment ref="AG22" authorId="0" shapeId="0" xr:uid="{00000000-0006-0000-0000-00008C000000}">
      <text>
        <r>
          <rPr>
            <b/>
            <sz val="9"/>
            <color indexed="81"/>
            <rFont val="Tahoma"/>
            <family val="2"/>
          </rPr>
          <t>40:33 (M40 1.)</t>
        </r>
      </text>
    </comment>
    <comment ref="AI22" authorId="0" shapeId="0" xr:uid="{00000000-0006-0000-0000-00008D000000}">
      <text>
        <r>
          <rPr>
            <b/>
            <sz val="9"/>
            <color indexed="81"/>
            <rFont val="Tahoma"/>
            <family val="2"/>
          </rPr>
          <t>18,3km</t>
        </r>
      </text>
    </comment>
    <comment ref="AO22" authorId="0" shapeId="0" xr:uid="{00000000-0006-0000-0000-00008E000000}">
      <text>
        <r>
          <rPr>
            <b/>
            <sz val="9"/>
            <color indexed="81"/>
            <rFont val="Tahoma"/>
            <family val="2"/>
          </rPr>
          <t>5km
18:54 (MY 12.)</t>
        </r>
      </text>
    </comment>
    <comment ref="AY22" authorId="0" shapeId="0" xr:uid="{00000000-0006-0000-0000-00008F000000}">
      <text>
        <r>
          <rPr>
            <b/>
            <sz val="9"/>
            <color indexed="81"/>
            <rFont val="Tahoma"/>
            <family val="2"/>
          </rPr>
          <t>10km
dnf</t>
        </r>
      </text>
    </comment>
    <comment ref="BN22" authorId="0" shapeId="0" xr:uid="{00000000-0006-0000-0000-000090000000}">
      <text>
        <r>
          <rPr>
            <b/>
            <sz val="9"/>
            <color indexed="81"/>
            <rFont val="Tahoma"/>
            <family val="2"/>
          </rPr>
          <t>10,5km
17:14 (M40 5.)</t>
        </r>
      </text>
    </comment>
    <comment ref="CK22" authorId="0" shapeId="0" xr:uid="{00000000-0006-0000-0000-000091000000}">
      <text>
        <r>
          <rPr>
            <b/>
            <sz val="9"/>
            <color indexed="81"/>
            <rFont val="Tahoma"/>
            <family val="2"/>
          </rPr>
          <t>10km
15:31 (M40 4.)</t>
        </r>
      </text>
    </comment>
    <comment ref="CP22" authorId="0" shapeId="0" xr:uid="{00000000-0006-0000-0000-000092000000}">
      <text>
        <r>
          <rPr>
            <b/>
            <sz val="9"/>
            <color indexed="81"/>
            <rFont val="Tahoma"/>
            <family val="2"/>
          </rPr>
          <t>1km
1:22,75 (M40 3.)</t>
        </r>
      </text>
    </comment>
    <comment ref="CU22" authorId="0" shapeId="0" xr:uid="{00000000-0006-0000-0000-000093000000}">
      <text>
        <r>
          <rPr>
            <b/>
            <sz val="9"/>
            <color indexed="81"/>
            <rFont val="Tahoma"/>
            <family val="2"/>
          </rPr>
          <t>7,5km
35:02 (M 3.)</t>
        </r>
      </text>
    </comment>
    <comment ref="CX22" authorId="0" shapeId="0" xr:uid="{00000000-0006-0000-0000-000094000000}">
      <text>
        <r>
          <rPr>
            <b/>
            <sz val="9"/>
            <color indexed="81"/>
            <rFont val="Tahoma"/>
            <family val="2"/>
          </rPr>
          <t>lead in + 10 kierrosta
~35,5km
-7 kierrosta (M40 4.)</t>
        </r>
      </text>
    </comment>
    <comment ref="DG22" authorId="1" shapeId="0" xr:uid="{00000000-0006-0000-0000-000095000000}">
      <text>
        <r>
          <rPr>
            <b/>
            <sz val="9"/>
            <color indexed="81"/>
            <rFont val="Tahoma"/>
            <family val="2"/>
          </rPr>
          <t>1,5+38+10
2:20:02 (M40 19.)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M22" authorId="1" shapeId="0" xr:uid="{00000000-0006-0000-0000-000096000000}">
      <text>
        <r>
          <rPr>
            <b/>
            <sz val="9"/>
            <color indexed="81"/>
            <rFont val="Tahoma"/>
            <family val="2"/>
          </rPr>
          <t>3212m (M 4.)</t>
        </r>
      </text>
    </comment>
    <comment ref="DQ22" authorId="1" shapeId="0" xr:uid="{00000000-0006-0000-0000-000097000000}">
      <text>
        <r>
          <rPr>
            <b/>
            <sz val="9"/>
            <color indexed="81"/>
            <rFont val="Tahoma"/>
            <family val="2"/>
          </rPr>
          <t>3km
4:20,5 (M40 6.)</t>
        </r>
      </text>
    </comment>
    <comment ref="DW22" authorId="1" shapeId="0" xr:uid="{00000000-0006-0000-0000-000098000000}">
      <text>
        <r>
          <rPr>
            <b/>
            <sz val="9"/>
            <color indexed="81"/>
            <rFont val="Tahoma"/>
            <family val="2"/>
          </rPr>
          <t>1/4 matka
2:26:28 (M 10.)</t>
        </r>
      </text>
    </comment>
    <comment ref="EF22" authorId="1" shapeId="0" xr:uid="{00000000-0006-0000-0000-000099000000}">
      <text>
        <r>
          <rPr>
            <b/>
            <sz val="9"/>
            <color indexed="81"/>
            <rFont val="Tahoma"/>
            <family val="2"/>
          </rPr>
          <t>1km
1:21:51 (M40 2.)</t>
        </r>
      </text>
    </comment>
    <comment ref="EQ22" authorId="1" shapeId="0" xr:uid="{00000000-0006-0000-0000-00009A000000}">
      <text>
        <r>
          <rPr>
            <b/>
            <sz val="9"/>
            <color indexed="81"/>
            <rFont val="Tahoma"/>
            <family val="2"/>
          </rPr>
          <t>4:42:39 (M40 20. / SM 17.)</t>
        </r>
      </text>
    </comment>
    <comment ref="FC22" authorId="1" shapeId="0" xr:uid="{00000000-0006-0000-0000-00009B000000}">
      <text>
        <r>
          <rPr>
            <b/>
            <sz val="9"/>
            <color indexed="81"/>
            <rFont val="Tahoma"/>
            <family val="2"/>
          </rPr>
          <t>Täysmatka
10:18:28 (M40 26.)</t>
        </r>
      </text>
    </comment>
    <comment ref="FV22" authorId="1" shapeId="0" xr:uid="{00000000-0006-0000-0000-00009C000000}">
      <text>
        <r>
          <rPr>
            <b/>
            <sz val="9"/>
            <color indexed="81"/>
            <rFont val="Tahoma"/>
            <family val="2"/>
          </rPr>
          <t>10,7km
16:25 (M40 6.)</t>
        </r>
      </text>
    </comment>
    <comment ref="GB22" authorId="1" shapeId="0" xr:uid="{00000000-0006-0000-0000-00009D000000}">
      <text>
        <r>
          <rPr>
            <b/>
            <sz val="9"/>
            <color indexed="81"/>
            <rFont val="Tahoma"/>
            <family val="2"/>
          </rPr>
          <t>Marathon
3:22:54 (M40 8.)</t>
        </r>
      </text>
    </comment>
    <comment ref="GM22" authorId="1" shapeId="0" xr:uid="{00000000-0006-0000-0000-00009E000000}">
      <text>
        <r>
          <rPr>
            <b/>
            <sz val="9"/>
            <color indexed="81"/>
            <rFont val="Tahoma"/>
            <family val="2"/>
          </rPr>
          <t>59:34 (M 2.)</t>
        </r>
      </text>
    </comment>
    <comment ref="GP22" authorId="1" shapeId="0" xr:uid="{00000000-0006-0000-0000-00009F000000}">
      <text>
        <r>
          <rPr>
            <b/>
            <sz val="9"/>
            <color indexed="81"/>
            <rFont val="Tahoma"/>
            <family val="2"/>
          </rPr>
          <t>9km
36:57 (M 2.)</t>
        </r>
      </text>
    </comment>
    <comment ref="GT22" authorId="1" shapeId="0" xr:uid="{00000000-0006-0000-0000-0000A0000000}">
      <text>
        <r>
          <rPr>
            <b/>
            <sz val="9"/>
            <color indexed="81"/>
            <rFont val="Tahoma"/>
            <family val="2"/>
          </rPr>
          <t>100m
14,4 (M 1.)
800m
2:30,8 (M 2.)</t>
        </r>
      </text>
    </comment>
    <comment ref="HI22" authorId="1" shapeId="0" xr:uid="{00000000-0006-0000-0000-0000A1000000}">
      <text>
        <r>
          <rPr>
            <b/>
            <sz val="9"/>
            <color indexed="81"/>
            <rFont val="Tahoma"/>
            <family val="2"/>
          </rPr>
          <t>1km
1:23,27 (M 1.)</t>
        </r>
      </text>
    </comment>
    <comment ref="HO22" authorId="1" shapeId="0" xr:uid="{00000000-0006-0000-0000-0000A2000000}">
      <text>
        <r>
          <rPr>
            <b/>
            <sz val="9"/>
            <color indexed="81"/>
            <rFont val="Tahoma"/>
            <family val="2"/>
          </rPr>
          <t>10km
41:19 (M40 3.)</t>
        </r>
      </text>
    </comment>
    <comment ref="HQ22" authorId="1" shapeId="0" xr:uid="{00000000-0006-0000-0000-0000A3000000}">
      <text>
        <r>
          <rPr>
            <b/>
            <sz val="9"/>
            <color indexed="81"/>
            <rFont val="Tahoma"/>
            <family val="2"/>
          </rPr>
          <t>3357,4km</t>
        </r>
      </text>
    </comment>
    <comment ref="HV22" authorId="1" shapeId="0" xr:uid="{00000000-0006-0000-0000-0000A4000000}">
      <text>
        <r>
          <rPr>
            <b/>
            <sz val="9"/>
            <color indexed="81"/>
            <rFont val="Tahoma"/>
            <family val="2"/>
          </rPr>
          <t>puolimaraton
1:33:32 (M 8.)</t>
        </r>
      </text>
    </comment>
    <comment ref="IE22" authorId="1" shapeId="0" xr:uid="{00000000-0006-0000-0000-0000A5000000}">
      <text>
        <r>
          <rPr>
            <b/>
            <sz val="9"/>
            <color indexed="81"/>
            <rFont val="Tahoma"/>
            <family val="2"/>
          </rPr>
          <t>10km
40:55 (M 6.)</t>
        </r>
      </text>
    </comment>
    <comment ref="II22" authorId="1" shapeId="0" xr:uid="{00000000-0006-0000-0000-0000A6000000}">
      <text>
        <r>
          <rPr>
            <b/>
            <sz val="9"/>
            <color indexed="81"/>
            <rFont val="Tahoma"/>
            <family val="2"/>
          </rPr>
          <t>11,2km
49:06 (M40 3.)</t>
        </r>
      </text>
    </comment>
    <comment ref="IL22" authorId="1" shapeId="0" xr:uid="{00000000-0006-0000-0000-0000A7000000}">
      <text>
        <r>
          <rPr>
            <b/>
            <sz val="9"/>
            <color indexed="81"/>
            <rFont val="Tahoma"/>
            <family val="2"/>
          </rPr>
          <t>535,5km</t>
        </r>
      </text>
    </comment>
    <comment ref="IV22" authorId="0" shapeId="0" xr:uid="{00000000-0006-0000-0000-0000A8000000}">
      <text>
        <r>
          <rPr>
            <sz val="9"/>
            <color indexed="81"/>
            <rFont val="Tahoma"/>
            <family val="2"/>
          </rPr>
          <t>30.5.2019
Ilmaristen Tempo
Aluecup 10km</t>
        </r>
        <r>
          <rPr>
            <b/>
            <sz val="9"/>
            <color indexed="81"/>
            <rFont val="Tahoma"/>
            <family val="2"/>
          </rPr>
          <t xml:space="preserve">
15:31</t>
        </r>
        <r>
          <rPr>
            <sz val="9"/>
            <color indexed="81"/>
            <rFont val="Tahoma"/>
            <family val="2"/>
          </rPr>
          <t xml:space="preserve"> (M40 4.)</t>
        </r>
      </text>
    </comment>
    <comment ref="IX22" authorId="0" shapeId="0" xr:uid="{00000000-0006-0000-0000-0000A9000000}">
      <text>
        <r>
          <rPr>
            <sz val="9"/>
            <color indexed="81"/>
            <rFont val="Tahoma"/>
            <family val="2"/>
          </rPr>
          <t xml:space="preserve">16.3.2019
LUU talvijuoksusarja 
osakilpailu 5/5
10km </t>
        </r>
        <r>
          <rPr>
            <b/>
            <sz val="9"/>
            <color indexed="81"/>
            <rFont val="Tahoma"/>
            <family val="2"/>
          </rPr>
          <t>40:33</t>
        </r>
        <r>
          <rPr>
            <sz val="9"/>
            <color indexed="81"/>
            <rFont val="Tahoma"/>
            <family val="2"/>
          </rPr>
          <t xml:space="preserve"> (M40 1.)</t>
        </r>
      </text>
    </comment>
    <comment ref="IY22" authorId="1" shapeId="0" xr:uid="{00000000-0006-0000-0000-0000AA000000}">
      <text>
        <r>
          <rPr>
            <sz val="9"/>
            <color indexed="81"/>
            <rFont val="Tahoma"/>
            <family val="2"/>
          </rPr>
          <t xml:space="preserve">5.10.2019
Itämeri maraton, Hanko
</t>
        </r>
        <r>
          <rPr>
            <b/>
            <sz val="9"/>
            <color indexed="81"/>
            <rFont val="Tahoma"/>
            <family val="2"/>
          </rPr>
          <t xml:space="preserve">1:33:32 </t>
        </r>
        <r>
          <rPr>
            <sz val="9"/>
            <color indexed="81"/>
            <rFont val="Tahoma"/>
            <family val="2"/>
          </rPr>
          <t>(M8.)</t>
        </r>
      </text>
    </comment>
    <comment ref="IZ22" authorId="1" shapeId="0" xr:uid="{00000000-0006-0000-0000-0000AB000000}">
      <text>
        <r>
          <rPr>
            <sz val="9"/>
            <color indexed="81"/>
            <rFont val="Tahoma"/>
            <family val="2"/>
          </rPr>
          <t>17.8.2019
Paavo Nurmi Marathon</t>
        </r>
        <r>
          <rPr>
            <b/>
            <sz val="9"/>
            <color indexed="81"/>
            <rFont val="Tahoma"/>
            <family val="2"/>
          </rPr>
          <t xml:space="preserve">
3:22:54 </t>
        </r>
        <r>
          <rPr>
            <sz val="9"/>
            <color indexed="81"/>
            <rFont val="Tahoma"/>
            <family val="2"/>
          </rPr>
          <t>(M40 8.)</t>
        </r>
      </text>
    </comment>
    <comment ref="JA22" authorId="1" shapeId="0" xr:uid="{00000000-0006-0000-0000-0000AC000000}">
      <text>
        <r>
          <rPr>
            <sz val="9"/>
            <color indexed="81"/>
            <rFont val="Tahoma"/>
            <family val="2"/>
          </rPr>
          <t xml:space="preserve">16.6.2019
Vantaa Triathlon
</t>
        </r>
        <r>
          <rPr>
            <b/>
            <sz val="9"/>
            <color indexed="81"/>
            <rFont val="Tahoma"/>
            <family val="2"/>
          </rPr>
          <t xml:space="preserve">2:20:02 </t>
        </r>
        <r>
          <rPr>
            <sz val="9"/>
            <color indexed="81"/>
            <rFont val="Tahoma"/>
            <family val="2"/>
          </rPr>
          <t>(M40 19.)</t>
        </r>
      </text>
    </comment>
    <comment ref="JB22" authorId="1" shapeId="0" xr:uid="{00000000-0006-0000-0000-0000AD000000}">
      <text>
        <r>
          <rPr>
            <sz val="9"/>
            <color indexed="81"/>
            <rFont val="Tahoma"/>
            <family val="2"/>
          </rPr>
          <t xml:space="preserve">20.7.2019
Finntriathlon Joroinen
</t>
        </r>
        <r>
          <rPr>
            <b/>
            <sz val="9"/>
            <color indexed="81"/>
            <rFont val="Tahoma"/>
            <family val="2"/>
          </rPr>
          <t>4:42:39</t>
        </r>
        <r>
          <rPr>
            <sz val="9"/>
            <color indexed="81"/>
            <rFont val="Tahoma"/>
            <family val="2"/>
          </rPr>
          <t xml:space="preserve"> (M40 20. / SM 17.)</t>
        </r>
      </text>
    </comment>
    <comment ref="JC22" authorId="1" shapeId="0" xr:uid="{00000000-0006-0000-0000-0000AE000000}">
      <text>
        <r>
          <rPr>
            <sz val="9"/>
            <color indexed="81"/>
            <rFont val="Tahoma"/>
            <family val="2"/>
          </rPr>
          <t xml:space="preserve">3.8.2019
IM Tallinna
</t>
        </r>
        <r>
          <rPr>
            <b/>
            <sz val="9"/>
            <color indexed="81"/>
            <rFont val="Tahoma"/>
            <family val="2"/>
          </rPr>
          <t xml:space="preserve">10:18:28 </t>
        </r>
        <r>
          <rPr>
            <sz val="9"/>
            <color indexed="81"/>
            <rFont val="Tahoma"/>
            <family val="2"/>
          </rPr>
          <t>(M40 26.)</t>
        </r>
      </text>
    </comment>
    <comment ref="N23" authorId="0" shapeId="0" xr:uid="{00000000-0006-0000-0000-0000AF000000}">
      <text>
        <r>
          <rPr>
            <b/>
            <sz val="9"/>
            <color indexed="81"/>
            <rFont val="Tahoma"/>
            <family val="2"/>
          </rPr>
          <t>5,4km
14:39 (M50 1.)</t>
        </r>
      </text>
    </comment>
    <comment ref="Q23" authorId="0" shapeId="0" xr:uid="{00000000-0006-0000-0000-0000B0000000}">
      <text>
        <r>
          <rPr>
            <b/>
            <sz val="9"/>
            <color indexed="81"/>
            <rFont val="Tahoma"/>
            <family val="2"/>
          </rPr>
          <t>5,4km
15:34 (M50 1.)</t>
        </r>
      </text>
    </comment>
    <comment ref="R23" authorId="0" shapeId="0" xr:uid="{00000000-0006-0000-0000-0000B1000000}">
      <text>
        <r>
          <rPr>
            <b/>
            <sz val="9"/>
            <color indexed="81"/>
            <rFont val="Tahoma"/>
            <family val="2"/>
          </rPr>
          <t>4,2km
53:08 (HaHa M150 2.)</t>
        </r>
      </text>
    </comment>
    <comment ref="V23" authorId="0" shapeId="0" xr:uid="{00000000-0006-0000-0000-0000B2000000}">
      <text>
        <r>
          <rPr>
            <b/>
            <sz val="9"/>
            <color indexed="81"/>
            <rFont val="Tahoma"/>
            <family val="2"/>
          </rPr>
          <t>3,4km
8:14 (M50 1.)</t>
        </r>
      </text>
    </comment>
    <comment ref="W23" authorId="0" shapeId="0" xr:uid="{00000000-0006-0000-0000-0000B3000000}">
      <text>
        <r>
          <rPr>
            <b/>
            <sz val="9"/>
            <color indexed="81"/>
            <rFont val="Tahoma"/>
            <family val="2"/>
          </rPr>
          <t>5,4km
13:33 (M50 1.)</t>
        </r>
      </text>
    </comment>
    <comment ref="Y23" authorId="0" shapeId="0" xr:uid="{00000000-0006-0000-0000-0000B4000000}">
      <text>
        <r>
          <rPr>
            <b/>
            <sz val="9"/>
            <color indexed="81"/>
            <rFont val="Tahoma"/>
            <family val="2"/>
          </rPr>
          <t>6km
18:45 (M50 3.)
Viesti
54:59,33 HaHa (M150 1.)</t>
        </r>
      </text>
    </comment>
    <comment ref="AH23" authorId="0" shapeId="0" xr:uid="{00000000-0006-0000-0000-0000B5000000}">
      <text>
        <r>
          <rPr>
            <b/>
            <sz val="9"/>
            <color indexed="81"/>
            <rFont val="Tahoma"/>
            <family val="2"/>
          </rPr>
          <t>4,8km
31:41 (1.)</t>
        </r>
      </text>
    </comment>
    <comment ref="AQ23" authorId="0" shapeId="0" xr:uid="{00000000-0006-0000-0000-0000B6000000}">
      <text>
        <r>
          <rPr>
            <b/>
            <sz val="9"/>
            <color indexed="81"/>
            <rFont val="Tahoma"/>
            <family val="2"/>
          </rPr>
          <t>4,7km
44:35 (3.)</t>
        </r>
      </text>
    </comment>
    <comment ref="AT23" authorId="0" shapeId="0" xr:uid="{00000000-0006-0000-0000-0000B7000000}">
      <text>
        <r>
          <rPr>
            <b/>
            <sz val="9"/>
            <color indexed="81"/>
            <rFont val="Tahoma"/>
            <family val="2"/>
          </rPr>
          <t>5,18km
33:53 (1.)</t>
        </r>
      </text>
    </comment>
    <comment ref="AZ23" authorId="0" shapeId="0" xr:uid="{00000000-0006-0000-0000-0000B8000000}">
      <text>
        <r>
          <rPr>
            <b/>
            <sz val="9"/>
            <color indexed="81"/>
            <rFont val="Tahoma"/>
            <family val="2"/>
          </rPr>
          <t>Henkilökohtainen
41:34 (M50 1.)
Parisprint
36:05 (H80 1.)</t>
        </r>
      </text>
    </comment>
    <comment ref="BX23" authorId="0" shapeId="0" xr:uid="{00000000-0006-0000-0000-0000B9000000}">
      <text>
        <r>
          <rPr>
            <b/>
            <sz val="9"/>
            <color indexed="81"/>
            <rFont val="Tahoma"/>
            <family val="2"/>
          </rPr>
          <t>32:43 (M50 1.)</t>
        </r>
      </text>
    </comment>
    <comment ref="CC23" authorId="0" shapeId="0" xr:uid="{00000000-0006-0000-0000-0000BA000000}">
      <text>
        <r>
          <rPr>
            <b/>
            <sz val="9"/>
            <color indexed="81"/>
            <rFont val="Tahoma"/>
            <family val="2"/>
          </rPr>
          <t>5,1km
40:20 (2.)</t>
        </r>
      </text>
    </comment>
    <comment ref="CQ23" authorId="0" shapeId="0" xr:uid="{00000000-0006-0000-0000-0000BB000000}">
      <text>
        <r>
          <rPr>
            <b/>
            <sz val="9"/>
            <color indexed="81"/>
            <rFont val="Tahoma"/>
            <family val="2"/>
          </rPr>
          <t>30:07 (M50 2.)</t>
        </r>
      </text>
    </comment>
    <comment ref="CV23" authorId="0" shapeId="0" xr:uid="{00000000-0006-0000-0000-0000BC000000}">
      <text>
        <r>
          <rPr>
            <b/>
            <sz val="9"/>
            <color indexed="81"/>
            <rFont val="Tahoma"/>
            <family val="2"/>
          </rPr>
          <t>6,8km
1:01:12 (6.)</t>
        </r>
      </text>
    </comment>
    <comment ref="CY23" authorId="0" shapeId="0" xr:uid="{00000000-0006-0000-0000-0000BD000000}">
      <text>
        <r>
          <rPr>
            <b/>
            <sz val="9"/>
            <color indexed="81"/>
            <rFont val="Tahoma"/>
            <family val="2"/>
          </rPr>
          <t>22:53 (M50 1.)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A23" authorId="1" shapeId="0" xr:uid="{00000000-0006-0000-0000-0000BE000000}">
      <text>
        <r>
          <rPr>
            <b/>
            <sz val="9"/>
            <color indexed="81"/>
            <rFont val="Tahoma"/>
            <family val="2"/>
          </rPr>
          <t>3km
20:50 (M50 1.)</t>
        </r>
      </text>
    </comment>
    <comment ref="DF23" authorId="1" shapeId="0" xr:uid="{00000000-0006-0000-0000-0000BF000000}">
      <text>
        <r>
          <rPr>
            <b/>
            <sz val="9"/>
            <color indexed="81"/>
            <rFont val="Tahoma"/>
            <family val="2"/>
          </rPr>
          <t>Joukkue Angelniemen Ankkurit 4, 11:27:19 (376.)
Raunon osuus 6, 1:28:46</t>
        </r>
      </text>
    </comment>
    <comment ref="DM23" authorId="1" shapeId="0" xr:uid="{00000000-0006-0000-0000-0000C0000000}">
      <text>
        <r>
          <rPr>
            <b/>
            <sz val="9"/>
            <color indexed="81"/>
            <rFont val="Tahoma"/>
            <family val="2"/>
          </rPr>
          <t xml:space="preserve">3135m (M 9.)
</t>
        </r>
      </text>
    </comment>
    <comment ref="DP23" authorId="1" shapeId="0" xr:uid="{00000000-0006-0000-0000-0000C1000000}">
      <text>
        <r>
          <rPr>
            <b/>
            <sz val="9"/>
            <color indexed="81"/>
            <rFont val="Tahoma"/>
            <family val="2"/>
          </rPr>
          <t>5,2km
44:25 (1.)</t>
        </r>
      </text>
    </comment>
    <comment ref="DR23" authorId="1" shapeId="0" xr:uid="{00000000-0006-0000-0000-0000C2000000}">
      <text>
        <r>
          <rPr>
            <b/>
            <sz val="9"/>
            <color indexed="81"/>
            <rFont val="Tahoma"/>
            <family val="2"/>
          </rPr>
          <t>16:15 (M50 1.)</t>
        </r>
      </text>
    </comment>
    <comment ref="DZ23" authorId="1" shapeId="0" xr:uid="{00000000-0006-0000-0000-0000C3000000}">
      <text>
        <r>
          <rPr>
            <b/>
            <sz val="9"/>
            <color indexed="81"/>
            <rFont val="Tahoma"/>
            <family val="2"/>
          </rPr>
          <t>4,6km
34:36 (1.)</t>
        </r>
      </text>
    </comment>
    <comment ref="EA23" authorId="1" shapeId="0" xr:uid="{00000000-0006-0000-0000-0000C4000000}">
      <text>
        <r>
          <rPr>
            <b/>
            <sz val="9"/>
            <color indexed="81"/>
            <rFont val="Tahoma"/>
            <family val="2"/>
          </rPr>
          <t>21:45 (M50 1.)</t>
        </r>
      </text>
    </comment>
    <comment ref="EI23" authorId="1" shapeId="0" xr:uid="{00000000-0006-0000-0000-0000C5000000}">
      <text>
        <r>
          <rPr>
            <b/>
            <sz val="9"/>
            <color indexed="81"/>
            <rFont val="Tahoma"/>
            <family val="2"/>
          </rPr>
          <t>M150
HaHa3 53:15 (1.)</t>
        </r>
      </text>
    </comment>
    <comment ref="EM23" authorId="1" shapeId="0" xr:uid="{00000000-0006-0000-0000-0000C6000000}">
      <text>
        <r>
          <rPr>
            <b/>
            <sz val="9"/>
            <color indexed="81"/>
            <rFont val="Tahoma"/>
            <family val="2"/>
          </rPr>
          <t>17:08 (M50 1.)</t>
        </r>
      </text>
    </comment>
    <comment ref="EO23" authorId="1" shapeId="0" xr:uid="{00000000-0006-0000-0000-0000C7000000}">
      <text>
        <r>
          <rPr>
            <b/>
            <sz val="9"/>
            <color indexed="81"/>
            <rFont val="Tahoma"/>
            <family val="2"/>
          </rPr>
          <t>36:23 (M50 1.)
*M60 eri juoksumatka</t>
        </r>
      </text>
    </comment>
    <comment ref="ER23" authorId="1" shapeId="0" xr:uid="{00000000-0006-0000-0000-0000C8000000}">
      <text>
        <r>
          <rPr>
            <b/>
            <sz val="9"/>
            <color indexed="81"/>
            <rFont val="Tahoma"/>
            <family val="2"/>
          </rPr>
          <t>6,97km
51:04 (M50 3.)</t>
        </r>
      </text>
    </comment>
    <comment ref="EU23" authorId="1" shapeId="0" xr:uid="{00000000-0006-0000-0000-0000C9000000}">
      <text>
        <r>
          <rPr>
            <b/>
            <sz val="9"/>
            <color indexed="81"/>
            <rFont val="Tahoma"/>
            <family val="2"/>
          </rPr>
          <t>6km
37:49,7 (M50 3.)</t>
        </r>
      </text>
    </comment>
    <comment ref="FD23" authorId="1" shapeId="0" xr:uid="{00000000-0006-0000-0000-0000CA000000}">
      <text>
        <r>
          <rPr>
            <b/>
            <sz val="9"/>
            <color indexed="81"/>
            <rFont val="Tahoma"/>
            <family val="2"/>
          </rPr>
          <t>Kansainväliset mestaruuskisat 
Sprintti - 3,4km
27:38 (M50 1.)
Classic
1:46:53 (M50 1.)</t>
        </r>
      </text>
    </comment>
    <comment ref="FF23" authorId="1" shapeId="0" xr:uid="{00000000-0006-0000-0000-0000CB000000}">
      <text>
        <r>
          <rPr>
            <b/>
            <sz val="9"/>
            <color indexed="81"/>
            <rFont val="Tahoma"/>
            <family val="2"/>
          </rPr>
          <t>4,1km + 4,1km
HaHa 1:10:29 (M95 1.)</t>
        </r>
      </text>
    </comment>
    <comment ref="FI23" authorId="1" shapeId="0" xr:uid="{00000000-0006-0000-0000-0000CC000000}">
      <text>
        <r>
          <rPr>
            <b/>
            <sz val="9"/>
            <color indexed="81"/>
            <rFont val="Tahoma"/>
            <family val="2"/>
          </rPr>
          <t>14:36 (M50 1.)</t>
        </r>
      </text>
    </comment>
    <comment ref="FT23" authorId="1" shapeId="0" xr:uid="{00000000-0006-0000-0000-0000CD000000}">
      <text>
        <r>
          <rPr>
            <b/>
            <sz val="9"/>
            <color indexed="81"/>
            <rFont val="Tahoma"/>
            <family val="2"/>
          </rPr>
          <t>Viesti
HaHa 43:21 (M150 1.)
Pika
13:20,7 (M50 4.)
Yhteislähtö
19:48,3 (M50 4.)</t>
        </r>
      </text>
    </comment>
    <comment ref="HL23" authorId="1" shapeId="0" xr:uid="{00000000-0006-0000-0000-0000CE000000}">
      <text>
        <r>
          <rPr>
            <b/>
            <sz val="9"/>
            <color indexed="81"/>
            <rFont val="Tahoma"/>
            <family val="2"/>
          </rPr>
          <t>4,6km
41:08 (1.)</t>
        </r>
      </text>
    </comment>
    <comment ref="HT23" authorId="1" shapeId="0" xr:uid="{00000000-0006-0000-0000-0000CF000000}">
      <text>
        <r>
          <rPr>
            <b/>
            <sz val="9"/>
            <color indexed="81"/>
            <rFont val="Tahoma"/>
            <family val="2"/>
          </rPr>
          <t>4,99km
37:41 (1.)</t>
        </r>
      </text>
    </comment>
    <comment ref="HW23" authorId="1" shapeId="0" xr:uid="{00000000-0006-0000-0000-0000D0000000}">
      <text>
        <r>
          <rPr>
            <b/>
            <sz val="9"/>
            <color indexed="81"/>
            <rFont val="Tahoma"/>
            <family val="2"/>
          </rPr>
          <t>3,9km
29:33 (1.)</t>
        </r>
      </text>
    </comment>
    <comment ref="IB23" authorId="1" shapeId="0" xr:uid="{00000000-0006-0000-0000-0000D1000000}">
      <text>
        <r>
          <rPr>
            <b/>
            <sz val="9"/>
            <color indexed="81"/>
            <rFont val="Tahoma"/>
            <family val="2"/>
          </rPr>
          <t>3,74km
25:30 (2.)</t>
        </r>
      </text>
    </comment>
    <comment ref="IC23" authorId="1" shapeId="0" xr:uid="{00000000-0006-0000-0000-0000D2000000}">
      <text>
        <r>
          <rPr>
            <b/>
            <sz val="9"/>
            <color indexed="81"/>
            <rFont val="Tahoma"/>
            <family val="2"/>
          </rPr>
          <t>3,8km
25:43 (6.)</t>
        </r>
      </text>
    </comment>
    <comment ref="IL23" authorId="1" shapeId="0" xr:uid="{00000000-0006-0000-0000-0000D3000000}">
      <text>
        <r>
          <rPr>
            <b/>
            <sz val="9"/>
            <color indexed="81"/>
            <rFont val="Tahoma"/>
            <family val="2"/>
          </rPr>
          <t>40km</t>
        </r>
      </text>
    </comment>
    <comment ref="IN23" authorId="1" shapeId="0" xr:uid="{00000000-0006-0000-0000-0000D4000000}">
      <text>
        <r>
          <rPr>
            <b/>
            <sz val="9"/>
            <color indexed="81"/>
            <rFont val="Tahoma"/>
            <family val="2"/>
          </rPr>
          <t>750p (2.)</t>
        </r>
      </text>
    </comment>
    <comment ref="O24" authorId="0" shapeId="0" xr:uid="{00000000-0006-0000-0000-0000D5000000}">
      <text>
        <r>
          <rPr>
            <b/>
            <sz val="9"/>
            <color indexed="81"/>
            <rFont val="Tahoma"/>
            <family val="2"/>
          </rPr>
          <t>3,6km
13:55 (M60 1.)</t>
        </r>
      </text>
    </comment>
    <comment ref="Q24" authorId="0" shapeId="0" xr:uid="{00000000-0006-0000-0000-0000D6000000}">
      <text>
        <r>
          <rPr>
            <b/>
            <sz val="9"/>
            <color indexed="81"/>
            <rFont val="Tahoma"/>
            <family val="2"/>
          </rPr>
          <t>5,4km
20:12 (M60 1.)</t>
        </r>
      </text>
    </comment>
    <comment ref="R24" authorId="0" shapeId="0" xr:uid="{00000000-0006-0000-0000-0000D7000000}">
      <text>
        <r>
          <rPr>
            <b/>
            <sz val="9"/>
            <color indexed="81"/>
            <rFont val="Tahoma"/>
            <family val="2"/>
          </rPr>
          <t>4,2km
71:00 (HaHa M180 2.)</t>
        </r>
      </text>
    </comment>
    <comment ref="T24" authorId="0" shapeId="0" xr:uid="{00000000-0006-0000-0000-0000D8000000}">
      <text>
        <r>
          <rPr>
            <b/>
            <sz val="9"/>
            <color indexed="81"/>
            <rFont val="Tahoma"/>
            <family val="2"/>
          </rPr>
          <t>3,6km
14:27 (M60 1.)</t>
        </r>
      </text>
    </comment>
    <comment ref="V24" authorId="0" shapeId="0" xr:uid="{00000000-0006-0000-0000-0000D9000000}">
      <text>
        <r>
          <rPr>
            <b/>
            <sz val="9"/>
            <color indexed="81"/>
            <rFont val="Tahoma"/>
            <family val="2"/>
          </rPr>
          <t>3,4km
10:46 (M60 3.)</t>
        </r>
      </text>
    </comment>
    <comment ref="W24" authorId="0" shapeId="0" xr:uid="{00000000-0006-0000-0000-0000DA000000}">
      <text>
        <r>
          <rPr>
            <b/>
            <sz val="9"/>
            <color indexed="81"/>
            <rFont val="Tahoma"/>
            <family val="2"/>
          </rPr>
          <t>5,4km
17:17 (M60 1.)</t>
        </r>
      </text>
    </comment>
    <comment ref="AB24" authorId="0" shapeId="0" xr:uid="{00000000-0006-0000-0000-0000DB000000}">
      <text>
        <r>
          <rPr>
            <b/>
            <sz val="9"/>
            <color indexed="81"/>
            <rFont val="Tahoma"/>
            <family val="2"/>
          </rPr>
          <t>5,4km
18:38 (M60 1.)</t>
        </r>
      </text>
    </comment>
    <comment ref="AH24" authorId="0" shapeId="0" xr:uid="{00000000-0006-0000-0000-0000DC000000}">
      <text>
        <r>
          <rPr>
            <b/>
            <sz val="9"/>
            <color indexed="81"/>
            <rFont val="Tahoma"/>
            <family val="2"/>
          </rPr>
          <t>2,7km
41:27 (42.)</t>
        </r>
      </text>
    </comment>
    <comment ref="AK24" authorId="0" shapeId="0" xr:uid="{00000000-0006-0000-0000-0000DD000000}">
      <text>
        <r>
          <rPr>
            <b/>
            <sz val="9"/>
            <color indexed="81"/>
            <rFont val="Tahoma"/>
            <family val="2"/>
          </rPr>
          <t>C - 2km
19:20 (11.)</t>
        </r>
      </text>
    </comment>
    <comment ref="AT24" authorId="0" shapeId="0" xr:uid="{00000000-0006-0000-0000-0000DE000000}">
      <text>
        <r>
          <rPr>
            <b/>
            <sz val="9"/>
            <color indexed="81"/>
            <rFont val="Tahoma"/>
            <family val="2"/>
          </rPr>
          <t>2,41km
25:50 (4.)</t>
        </r>
      </text>
    </comment>
    <comment ref="AW24" authorId="0" shapeId="0" xr:uid="{00000000-0006-0000-0000-0000DF000000}">
      <text>
        <r>
          <rPr>
            <b/>
            <sz val="9"/>
            <color indexed="81"/>
            <rFont val="Tahoma"/>
            <family val="2"/>
          </rPr>
          <t>3km
25:02 (1.)</t>
        </r>
      </text>
    </comment>
    <comment ref="BO24" authorId="0" shapeId="0" xr:uid="{00000000-0006-0000-0000-0000E0000000}">
      <text>
        <r>
          <rPr>
            <b/>
            <sz val="9"/>
            <color indexed="81"/>
            <rFont val="Tahoma"/>
            <family val="2"/>
          </rPr>
          <t>Yksilö
21:56 (M60 2.)
Parisprintti
28:17 (H120 1.)</t>
        </r>
      </text>
    </comment>
    <comment ref="BX24" authorId="0" shapeId="0" xr:uid="{00000000-0006-0000-0000-0000E1000000}">
      <text>
        <r>
          <rPr>
            <b/>
            <sz val="9"/>
            <color indexed="81"/>
            <rFont val="Tahoma"/>
            <family val="2"/>
          </rPr>
          <t>41:47 (M60 2.)
*M60 sarjassa lyhyempi juoksu kuin M50 ja M55</t>
        </r>
      </text>
    </comment>
    <comment ref="CC24" authorId="0" shapeId="0" xr:uid="{00000000-0006-0000-0000-0000E2000000}">
      <text>
        <r>
          <rPr>
            <b/>
            <sz val="9"/>
            <color indexed="81"/>
            <rFont val="Tahoma"/>
            <family val="2"/>
          </rPr>
          <t>2,53km
26:46 (6.)</t>
        </r>
      </text>
    </comment>
    <comment ref="CI24" authorId="0" shapeId="0" xr:uid="{00000000-0006-0000-0000-0000E3000000}">
      <text>
        <r>
          <rPr>
            <b/>
            <sz val="9"/>
            <color indexed="81"/>
            <rFont val="Tahoma"/>
            <family val="2"/>
          </rPr>
          <t>2,6km
27:43 (6.)</t>
        </r>
      </text>
    </comment>
    <comment ref="CQ24" authorId="0" shapeId="0" xr:uid="{00000000-0006-0000-0000-0000E4000000}">
      <text>
        <r>
          <rPr>
            <b/>
            <sz val="9"/>
            <color indexed="81"/>
            <rFont val="Tahoma"/>
            <family val="2"/>
          </rPr>
          <t xml:space="preserve">40:47 (M60 2.)
</t>
        </r>
      </text>
    </comment>
    <comment ref="CY24" authorId="0" shapeId="0" xr:uid="{00000000-0006-0000-0000-0000E5000000}">
      <text>
        <r>
          <rPr>
            <b/>
            <sz val="9"/>
            <color indexed="81"/>
            <rFont val="Tahoma"/>
            <family val="2"/>
          </rPr>
          <t>33:50 (M60 2.)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K24" authorId="1" shapeId="0" xr:uid="{00000000-0006-0000-0000-0000E6000000}">
      <text>
        <r>
          <rPr>
            <b/>
            <sz val="9"/>
            <color indexed="81"/>
            <rFont val="Tahoma"/>
            <family val="2"/>
          </rPr>
          <t>24:46 (M60 1.)</t>
        </r>
      </text>
    </comment>
    <comment ref="DP24" authorId="1" shapeId="0" xr:uid="{00000000-0006-0000-0000-0000E7000000}">
      <text>
        <r>
          <rPr>
            <b/>
            <sz val="9"/>
            <color indexed="81"/>
            <rFont val="Tahoma"/>
            <family val="2"/>
          </rPr>
          <t>2,2km
ei aikaa (dnf)</t>
        </r>
      </text>
    </comment>
    <comment ref="DR24" authorId="1" shapeId="0" xr:uid="{00000000-0006-0000-0000-0000E8000000}">
      <text>
        <r>
          <rPr>
            <b/>
            <sz val="9"/>
            <color indexed="81"/>
            <rFont val="Tahoma"/>
            <family val="2"/>
          </rPr>
          <t>24:35 (M60 2.)</t>
        </r>
      </text>
    </comment>
    <comment ref="DZ24" authorId="1" shapeId="0" xr:uid="{00000000-0006-0000-0000-0000E9000000}">
      <text>
        <r>
          <rPr>
            <b/>
            <sz val="9"/>
            <color indexed="81"/>
            <rFont val="Tahoma"/>
            <family val="2"/>
          </rPr>
          <t>2,4km
ei aikaa</t>
        </r>
      </text>
    </comment>
    <comment ref="EI24" authorId="1" shapeId="0" xr:uid="{00000000-0006-0000-0000-0000EA000000}">
      <text>
        <r>
          <rPr>
            <b/>
            <sz val="9"/>
            <color indexed="81"/>
            <rFont val="Tahoma"/>
            <family val="2"/>
          </rPr>
          <t>M180
HaHa4 1:00:09 (1.)</t>
        </r>
      </text>
    </comment>
    <comment ref="EL24" authorId="1" shapeId="0" xr:uid="{00000000-0006-0000-0000-0000EB000000}">
      <text>
        <r>
          <rPr>
            <b/>
            <sz val="9"/>
            <color indexed="81"/>
            <rFont val="Tahoma"/>
            <family val="2"/>
          </rPr>
          <t>2,49km
27:15 (6.)</t>
        </r>
      </text>
    </comment>
    <comment ref="EM24" authorId="1" shapeId="0" xr:uid="{00000000-0006-0000-0000-0000EC000000}">
      <text>
        <r>
          <rPr>
            <b/>
            <sz val="9"/>
            <color indexed="81"/>
            <rFont val="Tahoma"/>
            <family val="2"/>
          </rPr>
          <t>23:03 (M60 1.)</t>
        </r>
      </text>
    </comment>
    <comment ref="EO24" authorId="1" shapeId="0" xr:uid="{00000000-0006-0000-0000-0000ED000000}">
      <text>
        <r>
          <rPr>
            <b/>
            <sz val="9"/>
            <color indexed="81"/>
            <rFont val="Tahoma"/>
            <family val="2"/>
          </rPr>
          <t>41:56 (M60 1.)
*M50 eri juoksumatka</t>
        </r>
      </text>
    </comment>
    <comment ref="EU24" authorId="1" shapeId="0" xr:uid="{00000000-0006-0000-0000-0000EE000000}">
      <text>
        <r>
          <rPr>
            <b/>
            <sz val="9"/>
            <color indexed="81"/>
            <rFont val="Tahoma"/>
            <family val="2"/>
          </rPr>
          <t>5km
44:05,9 (M60 2.)</t>
        </r>
      </text>
    </comment>
    <comment ref="FI24" authorId="1" shapeId="0" xr:uid="{00000000-0006-0000-0000-0000EF000000}">
      <text>
        <r>
          <rPr>
            <b/>
            <sz val="9"/>
            <color indexed="81"/>
            <rFont val="Tahoma"/>
            <family val="2"/>
          </rPr>
          <t>20:34 (M60 2.)</t>
        </r>
      </text>
    </comment>
    <comment ref="FV24" authorId="1" shapeId="0" xr:uid="{00000000-0006-0000-0000-0000F0000000}">
      <text>
        <r>
          <rPr>
            <b/>
            <sz val="9"/>
            <color indexed="81"/>
            <rFont val="Tahoma"/>
            <family val="2"/>
          </rPr>
          <t>10,7km
17:10 (M60 2.)</t>
        </r>
      </text>
    </comment>
    <comment ref="FY24" authorId="1" shapeId="0" xr:uid="{00000000-0006-0000-0000-0000F1000000}">
      <text>
        <r>
          <rPr>
            <b/>
            <sz val="9"/>
            <color indexed="81"/>
            <rFont val="Tahoma"/>
            <family val="2"/>
          </rPr>
          <t>20:38 (M60 1.)</t>
        </r>
      </text>
    </comment>
    <comment ref="GH24" authorId="1" shapeId="0" xr:uid="{00000000-0006-0000-0000-0000F2000000}">
      <text>
        <r>
          <rPr>
            <b/>
            <sz val="9"/>
            <color indexed="81"/>
            <rFont val="Tahoma"/>
            <family val="2"/>
          </rPr>
          <t>D 2,4km
37:12 (9.)</t>
        </r>
      </text>
    </comment>
    <comment ref="GJ24" authorId="1" shapeId="0" xr:uid="{00000000-0006-0000-0000-0000F3000000}">
      <text>
        <r>
          <rPr>
            <b/>
            <sz val="9"/>
            <color indexed="81"/>
            <rFont val="Tahoma"/>
            <family val="2"/>
          </rPr>
          <t>42:03 (M60 1.)</t>
        </r>
      </text>
    </comment>
    <comment ref="GR24" authorId="1" shapeId="0" xr:uid="{00000000-0006-0000-0000-0000F4000000}">
      <text>
        <r>
          <rPr>
            <b/>
            <sz val="9"/>
            <color indexed="81"/>
            <rFont val="Tahoma"/>
            <family val="2"/>
          </rPr>
          <t>3,7km
56:32 (29.)</t>
        </r>
      </text>
    </comment>
    <comment ref="GV24" authorId="1" shapeId="0" xr:uid="{00000000-0006-0000-0000-0000F5000000}">
      <text>
        <r>
          <rPr>
            <b/>
            <sz val="9"/>
            <color indexed="81"/>
            <rFont val="Tahoma"/>
            <family val="2"/>
          </rPr>
          <t>22:55 (2,5) (M60 2.)</t>
        </r>
      </text>
    </comment>
    <comment ref="HQ24" authorId="1" shapeId="0" xr:uid="{00000000-0006-0000-0000-0000F6000000}">
      <text>
        <r>
          <rPr>
            <b/>
            <sz val="9"/>
            <color indexed="81"/>
            <rFont val="Tahoma"/>
            <family val="2"/>
          </rPr>
          <t>2921km</t>
        </r>
      </text>
    </comment>
    <comment ref="HT24" authorId="1" shapeId="0" xr:uid="{00000000-0006-0000-0000-0000F7000000}">
      <text>
        <r>
          <rPr>
            <b/>
            <sz val="9"/>
            <color indexed="81"/>
            <rFont val="Tahoma"/>
            <family val="2"/>
          </rPr>
          <t>2,48km
21:40 (1.)</t>
        </r>
      </text>
    </comment>
    <comment ref="IL24" authorId="1" shapeId="0" xr:uid="{00000000-0006-0000-0000-0000F8000000}">
      <text>
        <r>
          <rPr>
            <b/>
            <sz val="9"/>
            <color indexed="81"/>
            <rFont val="Tahoma"/>
            <family val="2"/>
          </rPr>
          <t>48km</t>
        </r>
      </text>
    </comment>
    <comment ref="IV24" authorId="1" shapeId="0" xr:uid="{00000000-0006-0000-0000-0000F9000000}">
      <text>
        <r>
          <rPr>
            <sz val="9"/>
            <color indexed="81"/>
            <rFont val="Tahoma"/>
            <family val="2"/>
          </rPr>
          <t xml:space="preserve">13.8.2019
Aluecup Trömperin tempo AM
10,7km </t>
        </r>
        <r>
          <rPr>
            <b/>
            <sz val="9"/>
            <color indexed="81"/>
            <rFont val="Tahoma"/>
            <family val="2"/>
          </rPr>
          <t>17:10</t>
        </r>
        <r>
          <rPr>
            <sz val="9"/>
            <color indexed="81"/>
            <rFont val="Tahoma"/>
            <family val="2"/>
          </rPr>
          <t xml:space="preserve"> (M60 2.)</t>
        </r>
      </text>
    </comment>
    <comment ref="AC25" authorId="0" shapeId="0" xr:uid="{00000000-0006-0000-0000-0000FA000000}">
      <text>
        <r>
          <rPr>
            <b/>
            <sz val="9"/>
            <color indexed="81"/>
            <rFont val="Tahoma"/>
            <family val="2"/>
          </rPr>
          <t>14h 38min</t>
        </r>
      </text>
    </comment>
    <comment ref="AD25" authorId="0" shapeId="0" xr:uid="{00000000-0006-0000-0000-0000FB000000}">
      <text>
        <r>
          <rPr>
            <b/>
            <sz val="9"/>
            <color indexed="81"/>
            <rFont val="Tahoma"/>
            <family val="2"/>
          </rPr>
          <t>668,3km</t>
        </r>
      </text>
    </comment>
    <comment ref="AI25" authorId="0" shapeId="0" xr:uid="{00000000-0006-0000-0000-0000FC000000}">
      <text>
        <r>
          <rPr>
            <b/>
            <sz val="9"/>
            <color indexed="81"/>
            <rFont val="Tahoma"/>
            <family val="2"/>
          </rPr>
          <t>6,9km</t>
        </r>
      </text>
    </comment>
    <comment ref="BN25" authorId="0" shapeId="0" xr:uid="{00000000-0006-0000-0000-0000FD000000}">
      <text>
        <r>
          <rPr>
            <b/>
            <sz val="9"/>
            <color indexed="81"/>
            <rFont val="Tahoma"/>
            <family val="2"/>
          </rPr>
          <t>10,5km
17:43 (M50 4.)</t>
        </r>
      </text>
    </comment>
    <comment ref="CP25" authorId="0" shapeId="0" xr:uid="{00000000-0006-0000-0000-0000FE000000}">
      <text>
        <r>
          <rPr>
            <b/>
            <sz val="9"/>
            <color indexed="81"/>
            <rFont val="Tahoma"/>
            <family val="2"/>
          </rPr>
          <t>500m
44,35 (M50 5.)</t>
        </r>
      </text>
    </comment>
    <comment ref="CX25" authorId="0" shapeId="0" xr:uid="{00000000-0006-0000-0000-0000FF000000}">
      <text>
        <r>
          <rPr>
            <b/>
            <sz val="9"/>
            <color indexed="81"/>
            <rFont val="Tahoma"/>
            <family val="2"/>
          </rPr>
          <t>lead in + 10 kierrosta
~35,5km
-8 kierrosta (M50 3.)</t>
        </r>
      </text>
    </comment>
    <comment ref="DI25" authorId="1" shapeId="0" xr:uid="{00000000-0006-0000-0000-000000010000}">
      <text>
        <r>
          <rPr>
            <b/>
            <sz val="9"/>
            <color indexed="81"/>
            <rFont val="Tahoma"/>
            <family val="2"/>
          </rPr>
          <t>Kortteliajo
M50 4.</t>
        </r>
      </text>
    </comment>
    <comment ref="DQ25" authorId="1" shapeId="0" xr:uid="{00000000-0006-0000-0000-000001010000}">
      <text>
        <r>
          <rPr>
            <b/>
            <sz val="9"/>
            <color indexed="81"/>
            <rFont val="Tahoma"/>
            <family val="2"/>
          </rPr>
          <t>2km
2:55,43 (M50 2.)</t>
        </r>
      </text>
    </comment>
    <comment ref="EF25" authorId="1" shapeId="0" xr:uid="{00000000-0006-0000-0000-000002010000}">
      <text>
        <r>
          <rPr>
            <b/>
            <sz val="9"/>
            <color indexed="81"/>
            <rFont val="Tahoma"/>
            <family val="2"/>
          </rPr>
          <t>500m
42,74 (M50 5.)</t>
        </r>
      </text>
    </comment>
    <comment ref="FS25" authorId="1" shapeId="0" xr:uid="{00000000-0006-0000-0000-000003010000}">
      <text>
        <r>
          <rPr>
            <b/>
            <sz val="9"/>
            <color indexed="81"/>
            <rFont val="Tahoma"/>
            <family val="2"/>
          </rPr>
          <t>5:36:14</t>
        </r>
        <r>
          <rPr>
            <sz val="9"/>
            <color indexed="81"/>
            <rFont val="Tahoma"/>
            <family val="2"/>
          </rPr>
          <t xml:space="preserve"> (M50 25.)</t>
        </r>
      </text>
    </comment>
    <comment ref="FV25" authorId="1" shapeId="0" xr:uid="{00000000-0006-0000-0000-000004010000}">
      <text>
        <r>
          <rPr>
            <b/>
            <sz val="9"/>
            <color indexed="81"/>
            <rFont val="Tahoma"/>
            <family val="2"/>
          </rPr>
          <t>10,7km
17:38 (M50 7.)</t>
        </r>
      </text>
    </comment>
    <comment ref="GM25" authorId="1" shapeId="0" xr:uid="{00000000-0006-0000-0000-000005010000}">
      <text>
        <r>
          <rPr>
            <b/>
            <sz val="9"/>
            <color indexed="81"/>
            <rFont val="Tahoma"/>
            <family val="2"/>
          </rPr>
          <t>1:13:26 (M 13.)</t>
        </r>
      </text>
    </comment>
    <comment ref="GS25" authorId="1" shapeId="0" xr:uid="{00000000-0006-0000-0000-000006010000}">
      <text>
        <r>
          <rPr>
            <b/>
            <sz val="9"/>
            <color indexed="81"/>
            <rFont val="Tahoma"/>
            <family val="2"/>
          </rPr>
          <t>16:24 (M50 6.)</t>
        </r>
      </text>
    </comment>
    <comment ref="HE25" authorId="1" shapeId="0" xr:uid="{00000000-0006-0000-0000-000007010000}">
      <text>
        <r>
          <rPr>
            <b/>
            <sz val="9"/>
            <color indexed="81"/>
            <rFont val="Tahoma"/>
            <family val="2"/>
          </rPr>
          <t>53:05 (M 4.)</t>
        </r>
      </text>
    </comment>
    <comment ref="HI25" authorId="1" shapeId="0" xr:uid="{00000000-0006-0000-0000-000008010000}">
      <text>
        <r>
          <rPr>
            <b/>
            <sz val="9"/>
            <color indexed="81"/>
            <rFont val="Tahoma"/>
            <family val="2"/>
          </rPr>
          <t>1km
1:25,97 (M 2.)</t>
        </r>
      </text>
    </comment>
    <comment ref="HJ25" authorId="1" shapeId="0" xr:uid="{00000000-0006-0000-0000-000009010000}">
      <text>
        <r>
          <rPr>
            <b/>
            <sz val="9"/>
            <color indexed="81"/>
            <rFont val="Tahoma"/>
            <family val="2"/>
          </rPr>
          <t>100km</t>
        </r>
      </text>
    </comment>
    <comment ref="HQ25" authorId="1" shapeId="0" xr:uid="{00000000-0006-0000-0000-00000A010000}">
      <text>
        <r>
          <rPr>
            <b/>
            <sz val="9"/>
            <color indexed="81"/>
            <rFont val="Tahoma"/>
            <family val="2"/>
          </rPr>
          <t>2181,7km</t>
        </r>
      </text>
    </comment>
    <comment ref="IE25" authorId="1" shapeId="0" xr:uid="{00000000-0006-0000-0000-00000B010000}">
      <text>
        <r>
          <rPr>
            <b/>
            <sz val="9"/>
            <color indexed="81"/>
            <rFont val="Tahoma"/>
            <family val="2"/>
          </rPr>
          <t>10km
48:28 (M 22.)</t>
        </r>
      </text>
    </comment>
    <comment ref="II25" authorId="1" shapeId="0" xr:uid="{00000000-0006-0000-0000-00000C010000}">
      <text>
        <r>
          <rPr>
            <b/>
            <sz val="9"/>
            <color indexed="81"/>
            <rFont val="Tahoma"/>
            <family val="2"/>
          </rPr>
          <t>7,8km
39:13 (M50 5.)</t>
        </r>
      </text>
    </comment>
    <comment ref="IL25" authorId="1" shapeId="0" xr:uid="{00000000-0006-0000-0000-00000D010000}">
      <text>
        <r>
          <rPr>
            <b/>
            <sz val="9"/>
            <color indexed="81"/>
            <rFont val="Tahoma"/>
            <family val="2"/>
          </rPr>
          <t>101,03km</t>
        </r>
      </text>
    </comment>
    <comment ref="IV25" authorId="1" shapeId="0" xr:uid="{00000000-0006-0000-0000-00000E010000}">
      <text>
        <r>
          <rPr>
            <sz val="9"/>
            <color indexed="81"/>
            <rFont val="Tahoma"/>
            <family val="2"/>
          </rPr>
          <t xml:space="preserve">27.8.2019
Aluecup Kuusiston tempo 9,8km </t>
        </r>
        <r>
          <rPr>
            <b/>
            <sz val="9"/>
            <color indexed="81"/>
            <rFont val="Tahoma"/>
            <family val="2"/>
          </rPr>
          <t>16:24</t>
        </r>
        <r>
          <rPr>
            <sz val="9"/>
            <color indexed="81"/>
            <rFont val="Tahoma"/>
            <family val="2"/>
          </rPr>
          <t xml:space="preserve"> (M50 6.)</t>
        </r>
      </text>
    </comment>
    <comment ref="IX25" authorId="0" shapeId="0" xr:uid="{00000000-0006-0000-0000-00000F010000}">
      <text>
        <r>
          <rPr>
            <sz val="9"/>
            <color indexed="81"/>
            <rFont val="Tahoma"/>
            <family val="2"/>
          </rPr>
          <t xml:space="preserve">26.10.2019
Kaarinan Syysmaraton
10km 
</t>
        </r>
        <r>
          <rPr>
            <b/>
            <sz val="9"/>
            <color indexed="81"/>
            <rFont val="Tahoma"/>
            <family val="2"/>
          </rPr>
          <t xml:space="preserve">48:28 </t>
        </r>
        <r>
          <rPr>
            <sz val="9"/>
            <color indexed="81"/>
            <rFont val="Tahoma"/>
            <family val="2"/>
          </rPr>
          <t>(M 22.)</t>
        </r>
      </text>
    </comment>
    <comment ref="JB25" authorId="1" shapeId="0" xr:uid="{00000000-0006-0000-0000-000010010000}">
      <text>
        <r>
          <rPr>
            <sz val="9"/>
            <color indexed="81"/>
            <rFont val="Tahoma"/>
            <family val="2"/>
          </rPr>
          <t xml:space="preserve">11.8.2019
Turku Challenge
</t>
        </r>
        <r>
          <rPr>
            <b/>
            <sz val="9"/>
            <color indexed="81"/>
            <rFont val="Tahoma"/>
            <family val="2"/>
          </rPr>
          <t>5:36:14</t>
        </r>
        <r>
          <rPr>
            <sz val="9"/>
            <color indexed="81"/>
            <rFont val="Tahoma"/>
            <family val="2"/>
          </rPr>
          <t xml:space="preserve"> (M50 25.)</t>
        </r>
      </text>
    </comment>
    <comment ref="W26" authorId="0" shapeId="0" xr:uid="{00000000-0006-0000-0000-000011010000}">
      <text>
        <r>
          <rPr>
            <b/>
            <sz val="9"/>
            <color indexed="81"/>
            <rFont val="Tahoma"/>
            <family val="2"/>
          </rPr>
          <t>5,4km
15:02 (M55 1.)</t>
        </r>
      </text>
    </comment>
    <comment ref="AB26" authorId="0" shapeId="0" xr:uid="{00000000-0006-0000-0000-000012010000}">
      <text>
        <r>
          <rPr>
            <b/>
            <sz val="9"/>
            <color indexed="81"/>
            <rFont val="Tahoma"/>
            <family val="2"/>
          </rPr>
          <t>5,4km
16:14 (M55 1.)</t>
        </r>
      </text>
    </comment>
    <comment ref="AT26" authorId="0" shapeId="0" xr:uid="{00000000-0006-0000-0000-000013010000}">
      <text>
        <r>
          <rPr>
            <b/>
            <sz val="9"/>
            <color indexed="81"/>
            <rFont val="Tahoma"/>
            <family val="2"/>
          </rPr>
          <t>7,26km
1:11:04 (11.)</t>
        </r>
      </text>
    </comment>
    <comment ref="BU26" authorId="0" shapeId="0" xr:uid="{00000000-0006-0000-0000-000014010000}">
      <text>
        <r>
          <rPr>
            <b/>
            <sz val="9"/>
            <color indexed="81"/>
            <rFont val="Tahoma"/>
            <family val="2"/>
          </rPr>
          <t>6km
1:00:02 (12.)</t>
        </r>
      </text>
    </comment>
    <comment ref="CC26" authorId="0" shapeId="0" xr:uid="{00000000-0006-0000-0000-000015010000}">
      <text>
        <r>
          <rPr>
            <b/>
            <sz val="9"/>
            <color indexed="81"/>
            <rFont val="Tahoma"/>
            <family val="2"/>
          </rPr>
          <t>7,09km
1:22:18 (9.)</t>
        </r>
      </text>
    </comment>
    <comment ref="CI26" authorId="0" shapeId="0" xr:uid="{00000000-0006-0000-0000-000016010000}">
      <text>
        <r>
          <rPr>
            <b/>
            <sz val="9"/>
            <color indexed="81"/>
            <rFont val="Tahoma"/>
            <family val="2"/>
          </rPr>
          <t>6km
57:56 (5.)</t>
        </r>
      </text>
    </comment>
    <comment ref="CO26" authorId="0" shapeId="0" xr:uid="{00000000-0006-0000-0000-000017010000}">
      <text>
        <r>
          <rPr>
            <b/>
            <sz val="9"/>
            <color indexed="81"/>
            <rFont val="Tahoma"/>
            <family val="2"/>
          </rPr>
          <t>6,6km
1:01:48 (8.)</t>
        </r>
      </text>
    </comment>
    <comment ref="CZ26" authorId="1" shapeId="0" xr:uid="{00000000-0006-0000-0000-000018010000}">
      <text>
        <r>
          <rPr>
            <b/>
            <sz val="9"/>
            <color indexed="81"/>
            <rFont val="Tahoma"/>
            <family val="2"/>
          </rPr>
          <t>21,1km
2:01:51,3 (M50 5.)</t>
        </r>
      </text>
    </comment>
    <comment ref="DH26" authorId="0" shapeId="0" xr:uid="{00000000-0006-0000-0000-000019010000}">
      <text>
        <r>
          <rPr>
            <b/>
            <sz val="9"/>
            <color indexed="81"/>
            <rFont val="Tahoma"/>
            <family val="2"/>
          </rPr>
          <t>6,97km
1:37:37 (4.)</t>
        </r>
      </text>
    </comment>
    <comment ref="DW26" authorId="1" shapeId="0" xr:uid="{00000000-0006-0000-0000-00001A010000}">
      <text>
        <r>
          <rPr>
            <b/>
            <sz val="9"/>
            <color indexed="81"/>
            <rFont val="Tahoma"/>
            <family val="2"/>
          </rPr>
          <t>Sprintti joukkue
Superteam
1:18:11 (4.)</t>
        </r>
      </text>
    </comment>
    <comment ref="DZ26" authorId="1" shapeId="0" xr:uid="{00000000-0006-0000-0000-00001B010000}">
      <text>
        <r>
          <rPr>
            <b/>
            <sz val="9"/>
            <color indexed="81"/>
            <rFont val="Tahoma"/>
            <family val="2"/>
          </rPr>
          <t>6km
1:17:29 (22.)</t>
        </r>
      </text>
    </comment>
    <comment ref="EE26" authorId="1" shapeId="0" xr:uid="{00000000-0006-0000-0000-00001C010000}">
      <text>
        <r>
          <rPr>
            <b/>
            <sz val="9"/>
            <color indexed="81"/>
            <rFont val="Tahoma"/>
            <family val="2"/>
          </rPr>
          <t>6,5km
1:07:13 (7.)</t>
        </r>
      </text>
    </comment>
    <comment ref="FG26" authorId="1" shapeId="0" xr:uid="{00000000-0006-0000-0000-00001D010000}">
      <text>
        <r>
          <rPr>
            <b/>
            <sz val="9"/>
            <color indexed="81"/>
            <rFont val="Tahoma"/>
            <family val="2"/>
          </rPr>
          <t>7km
1:03:51 (8.)</t>
        </r>
      </text>
    </comment>
    <comment ref="GH26" authorId="1" shapeId="0" xr:uid="{00000000-0006-0000-0000-00001E010000}">
      <text>
        <r>
          <rPr>
            <b/>
            <sz val="9"/>
            <color indexed="81"/>
            <rFont val="Tahoma"/>
            <family val="2"/>
          </rPr>
          <t>6,3km
1:12:43 (7.)</t>
        </r>
      </text>
    </comment>
    <comment ref="GR26" authorId="1" shapeId="0" xr:uid="{00000000-0006-0000-0000-00001F010000}">
      <text>
        <r>
          <rPr>
            <b/>
            <sz val="9"/>
            <color indexed="81"/>
            <rFont val="Tahoma"/>
            <family val="2"/>
          </rPr>
          <t>6km
1:06:32 (8.)</t>
        </r>
      </text>
    </comment>
    <comment ref="HF26" authorId="1" shapeId="0" xr:uid="{00000000-0006-0000-0000-000020010000}">
      <text>
        <r>
          <rPr>
            <b/>
            <sz val="9"/>
            <color indexed="81"/>
            <rFont val="Tahoma"/>
            <family val="2"/>
          </rPr>
          <t>6,72km
1:30:24 (5.)</t>
        </r>
      </text>
    </comment>
    <comment ref="HP26" authorId="1" shapeId="0" xr:uid="{00000000-0006-0000-0000-000021010000}">
      <text>
        <r>
          <rPr>
            <b/>
            <sz val="9"/>
            <color indexed="81"/>
            <rFont val="Tahoma"/>
            <family val="2"/>
          </rPr>
          <t>dnf</t>
        </r>
      </text>
    </comment>
    <comment ref="HQ26" authorId="1" shapeId="0" xr:uid="{00000000-0006-0000-0000-000022010000}">
      <text>
        <r>
          <rPr>
            <b/>
            <sz val="9"/>
            <color indexed="81"/>
            <rFont val="Tahoma"/>
            <family val="2"/>
          </rPr>
          <t>1451,9km</t>
        </r>
      </text>
    </comment>
    <comment ref="HV26" authorId="1" shapeId="0" xr:uid="{00000000-0006-0000-0000-000023010000}">
      <text>
        <r>
          <rPr>
            <b/>
            <sz val="9"/>
            <color indexed="81"/>
            <rFont val="Tahoma"/>
            <family val="2"/>
          </rPr>
          <t>puolimaraton
55:22 (M 27.)</t>
        </r>
      </text>
    </comment>
    <comment ref="IE26" authorId="1" shapeId="0" xr:uid="{00000000-0006-0000-0000-000024010000}">
      <text>
        <r>
          <rPr>
            <b/>
            <sz val="9"/>
            <color indexed="81"/>
            <rFont val="Tahoma"/>
            <family val="2"/>
          </rPr>
          <t>10km
52:02 (M 37.)</t>
        </r>
      </text>
    </comment>
    <comment ref="II26" authorId="1" shapeId="0" xr:uid="{00000000-0006-0000-0000-000025010000}">
      <text>
        <r>
          <rPr>
            <b/>
            <sz val="9"/>
            <color indexed="81"/>
            <rFont val="Tahoma"/>
            <family val="2"/>
          </rPr>
          <t>7,8km
39:38 (M50 6.)</t>
        </r>
      </text>
    </comment>
    <comment ref="IL26" authorId="1" shapeId="0" xr:uid="{00000000-0006-0000-0000-000026010000}">
      <text>
        <r>
          <rPr>
            <b/>
            <sz val="9"/>
            <color indexed="81"/>
            <rFont val="Tahoma"/>
            <family val="2"/>
          </rPr>
          <t>75km</t>
        </r>
      </text>
    </comment>
    <comment ref="IT26" authorId="1" shapeId="0" xr:uid="{00000000-0006-0000-0000-000027010000}">
      <text>
        <r>
          <rPr>
            <b/>
            <sz val="9"/>
            <color indexed="81"/>
            <rFont val="Tahoma"/>
            <family val="2"/>
          </rPr>
          <t>1/4-maraton
55:24 (5.)</t>
        </r>
      </text>
    </comment>
    <comment ref="IX26" authorId="0" shapeId="0" xr:uid="{00000000-0006-0000-0000-000028010000}">
      <text>
        <r>
          <rPr>
            <sz val="9"/>
            <color indexed="81"/>
            <rFont val="Tahoma"/>
            <family val="2"/>
          </rPr>
          <t xml:space="preserve">26.10.2019
Kaarinan Syysmaraton
10km 
</t>
        </r>
        <r>
          <rPr>
            <b/>
            <sz val="9"/>
            <color indexed="81"/>
            <rFont val="Tahoma"/>
            <family val="2"/>
          </rPr>
          <t xml:space="preserve">52:02 </t>
        </r>
        <r>
          <rPr>
            <sz val="9"/>
            <color indexed="81"/>
            <rFont val="Tahoma"/>
            <family val="2"/>
          </rPr>
          <t>(M 37.)</t>
        </r>
      </text>
    </comment>
    <comment ref="IY26" authorId="1" shapeId="0" xr:uid="{00000000-0006-0000-0000-000029010000}">
      <text>
        <r>
          <rPr>
            <sz val="9"/>
            <color indexed="81"/>
            <rFont val="Tahoma"/>
            <family val="2"/>
          </rPr>
          <t>15.6.2019
IX Lövö Siltajuoksu</t>
        </r>
        <r>
          <rPr>
            <b/>
            <sz val="9"/>
            <color indexed="81"/>
            <rFont val="Tahoma"/>
            <family val="2"/>
          </rPr>
          <t xml:space="preserve">
2:01:51,3 </t>
        </r>
        <r>
          <rPr>
            <sz val="9"/>
            <color indexed="81"/>
            <rFont val="Tahoma"/>
            <family val="2"/>
          </rPr>
          <t>(M50 5.)</t>
        </r>
      </text>
    </comment>
    <comment ref="AI27" authorId="0" shapeId="0" xr:uid="{00000000-0006-0000-0000-00002A010000}">
      <text>
        <r>
          <rPr>
            <b/>
            <sz val="9"/>
            <color indexed="81"/>
            <rFont val="Tahoma"/>
            <family val="2"/>
          </rPr>
          <t>20,3km</t>
        </r>
      </text>
    </comment>
    <comment ref="DW27" authorId="1" shapeId="0" xr:uid="{00000000-0006-0000-0000-00002B010000}">
      <text>
        <r>
          <rPr>
            <b/>
            <sz val="9"/>
            <color indexed="81"/>
            <rFont val="Tahoma"/>
            <family val="2"/>
          </rPr>
          <t>1/4 matka
2:15:14 (M 2.)</t>
        </r>
      </text>
    </comment>
    <comment ref="FS27" authorId="1" shapeId="0" xr:uid="{00000000-0006-0000-0000-00002C010000}">
      <text>
        <r>
          <rPr>
            <b/>
            <sz val="9"/>
            <color indexed="81"/>
            <rFont val="Tahoma"/>
            <family val="2"/>
          </rPr>
          <t>4:27:01</t>
        </r>
        <r>
          <rPr>
            <sz val="9"/>
            <color indexed="81"/>
            <rFont val="Tahoma"/>
            <family val="2"/>
          </rPr>
          <t xml:space="preserve"> (M40 4.)</t>
        </r>
      </text>
    </comment>
    <comment ref="HN27" authorId="1" shapeId="0" xr:uid="{00000000-0006-0000-0000-00002D010000}">
      <text>
        <r>
          <rPr>
            <b/>
            <sz val="9"/>
            <color indexed="81"/>
            <rFont val="Tahoma"/>
            <family val="2"/>
          </rPr>
          <t xml:space="preserve">9:34:46 (M40 27.)
</t>
        </r>
      </text>
    </comment>
    <comment ref="HQ27" authorId="1" shapeId="0" xr:uid="{00000000-0006-0000-0000-00002E010000}">
      <text>
        <r>
          <rPr>
            <b/>
            <sz val="9"/>
            <color indexed="81"/>
            <rFont val="Tahoma"/>
            <family val="2"/>
          </rPr>
          <t>3467,2km</t>
        </r>
      </text>
    </comment>
    <comment ref="IL27" authorId="1" shapeId="0" xr:uid="{00000000-0006-0000-0000-00002F010000}">
      <text>
        <r>
          <rPr>
            <b/>
            <sz val="9"/>
            <color indexed="81"/>
            <rFont val="Tahoma"/>
            <family val="2"/>
          </rPr>
          <t>138km</t>
        </r>
      </text>
    </comment>
    <comment ref="JA27" authorId="1" shapeId="0" xr:uid="{00000000-0006-0000-0000-000030010000}">
      <text>
        <r>
          <rPr>
            <sz val="9"/>
            <color indexed="81"/>
            <rFont val="Tahoma"/>
            <family val="2"/>
          </rPr>
          <t>29.6.2019
Kisko Triathlon</t>
        </r>
        <r>
          <rPr>
            <b/>
            <sz val="9"/>
            <color indexed="81"/>
            <rFont val="Tahoma"/>
            <family val="2"/>
          </rPr>
          <t xml:space="preserve">
2:15:14 </t>
        </r>
        <r>
          <rPr>
            <sz val="9"/>
            <color indexed="81"/>
            <rFont val="Tahoma"/>
            <family val="2"/>
          </rPr>
          <t>(M 2.)</t>
        </r>
      </text>
    </comment>
    <comment ref="JB27" authorId="1" shapeId="0" xr:uid="{00000000-0006-0000-0000-000031010000}">
      <text>
        <r>
          <rPr>
            <sz val="9"/>
            <color indexed="81"/>
            <rFont val="Tahoma"/>
            <family val="2"/>
          </rPr>
          <t xml:space="preserve">11.8.2019
Turku Challenge
</t>
        </r>
        <r>
          <rPr>
            <b/>
            <sz val="9"/>
            <color indexed="81"/>
            <rFont val="Tahoma"/>
            <family val="2"/>
          </rPr>
          <t>4:27:01</t>
        </r>
        <r>
          <rPr>
            <sz val="9"/>
            <color indexed="81"/>
            <rFont val="Tahoma"/>
            <family val="2"/>
          </rPr>
          <t xml:space="preserve"> (M40 4.)</t>
        </r>
      </text>
    </comment>
    <comment ref="JC27" authorId="1" shapeId="0" xr:uid="{00000000-0006-0000-0000-000032010000}">
      <text>
        <r>
          <rPr>
            <sz val="9"/>
            <color indexed="81"/>
            <rFont val="Tahoma"/>
            <family val="2"/>
          </rPr>
          <t xml:space="preserve">21.9.2019
IM Italy, Emilia Romagna
</t>
        </r>
        <r>
          <rPr>
            <b/>
            <sz val="9"/>
            <color indexed="81"/>
            <rFont val="Tahoma"/>
            <family val="2"/>
          </rPr>
          <t xml:space="preserve">9:34:46 </t>
        </r>
        <r>
          <rPr>
            <sz val="9"/>
            <color indexed="81"/>
            <rFont val="Tahoma"/>
            <family val="2"/>
          </rPr>
          <t>(M40 27.)</t>
        </r>
      </text>
    </comment>
    <comment ref="AH28" authorId="0" shapeId="0" xr:uid="{00000000-0006-0000-0000-000033010000}">
      <text>
        <r>
          <rPr>
            <b/>
            <sz val="9"/>
            <color indexed="81"/>
            <rFont val="Tahoma"/>
            <family val="2"/>
          </rPr>
          <t>4,8km
40:57 (8.)</t>
        </r>
      </text>
    </comment>
    <comment ref="AL28" authorId="0" shapeId="0" xr:uid="{00000000-0006-0000-0000-000034010000}">
      <text>
        <r>
          <rPr>
            <b/>
            <sz val="9"/>
            <color indexed="81"/>
            <rFont val="Tahoma"/>
            <family val="2"/>
          </rPr>
          <t>4,9km
40:39 (4.)</t>
        </r>
      </text>
    </comment>
    <comment ref="AN28" authorId="0" shapeId="0" xr:uid="{00000000-0006-0000-0000-000035010000}">
      <text>
        <r>
          <rPr>
            <b/>
            <sz val="9"/>
            <color indexed="81"/>
            <rFont val="Tahoma"/>
            <family val="2"/>
          </rPr>
          <t>4,3km
41:06 (14.)</t>
        </r>
      </text>
    </comment>
    <comment ref="AU28" authorId="0" shapeId="0" xr:uid="{00000000-0006-0000-0000-000036010000}">
      <text>
        <r>
          <rPr>
            <b/>
            <sz val="9"/>
            <color indexed="81"/>
            <rFont val="Tahoma"/>
            <family val="2"/>
          </rPr>
          <t>4,2km
46:46 (5.)</t>
        </r>
      </text>
    </comment>
    <comment ref="AW28" authorId="0" shapeId="0" xr:uid="{00000000-0006-0000-0000-000037010000}">
      <text>
        <r>
          <rPr>
            <b/>
            <sz val="9"/>
            <color indexed="81"/>
            <rFont val="Tahoma"/>
            <family val="2"/>
          </rPr>
          <t>7km
1:03:42 (5.)</t>
        </r>
      </text>
    </comment>
    <comment ref="BE28" authorId="0" shapeId="0" xr:uid="{00000000-0006-0000-0000-000038010000}">
      <text>
        <r>
          <rPr>
            <b/>
            <sz val="9"/>
            <color indexed="81"/>
            <rFont val="Tahoma"/>
            <family val="2"/>
          </rPr>
          <t>4,9km
57:50 (6.)</t>
        </r>
      </text>
    </comment>
    <comment ref="BG28" authorId="0" shapeId="0" xr:uid="{00000000-0006-0000-0000-000039010000}">
      <text>
        <r>
          <rPr>
            <b/>
            <sz val="9"/>
            <color indexed="81"/>
            <rFont val="Tahoma"/>
            <family val="2"/>
          </rPr>
          <t>4,6km
40:10 (4.)</t>
        </r>
      </text>
    </comment>
    <comment ref="BP28" authorId="0" shapeId="0" xr:uid="{00000000-0006-0000-0000-00003A010000}">
      <text>
        <r>
          <rPr>
            <b/>
            <sz val="9"/>
            <color indexed="81"/>
            <rFont val="Tahoma"/>
            <family val="2"/>
          </rPr>
          <t>4,6km
46:47 (3.)</t>
        </r>
      </text>
    </comment>
    <comment ref="BU28" authorId="0" shapeId="0" xr:uid="{00000000-0006-0000-0000-00003B010000}">
      <text>
        <r>
          <rPr>
            <b/>
            <sz val="9"/>
            <color indexed="81"/>
            <rFont val="Tahoma"/>
            <family val="2"/>
          </rPr>
          <t>4,9km
47:14 (7.)</t>
        </r>
      </text>
    </comment>
    <comment ref="BV28" authorId="0" shapeId="0" xr:uid="{00000000-0006-0000-0000-00003C010000}">
      <text>
        <r>
          <rPr>
            <b/>
            <sz val="9"/>
            <color indexed="81"/>
            <rFont val="Tahoma"/>
            <family val="2"/>
          </rPr>
          <t>16:25 (M 7.)</t>
        </r>
      </text>
    </comment>
    <comment ref="BW28" authorId="0" shapeId="0" xr:uid="{00000000-0006-0000-0000-00003D010000}">
      <text>
        <r>
          <rPr>
            <b/>
            <sz val="9"/>
            <color indexed="81"/>
            <rFont val="Tahoma"/>
            <family val="2"/>
          </rPr>
          <t>5,1km
53:35 (2.)</t>
        </r>
      </text>
    </comment>
    <comment ref="CE28" authorId="0" shapeId="0" xr:uid="{00000000-0006-0000-0000-00003E010000}">
      <text>
        <r>
          <rPr>
            <b/>
            <sz val="9"/>
            <color indexed="81"/>
            <rFont val="Tahoma"/>
            <family val="2"/>
          </rPr>
          <t>3,3km
52:13 (13.)</t>
        </r>
      </text>
    </comment>
    <comment ref="CI28" authorId="0" shapeId="0" xr:uid="{00000000-0006-0000-0000-00003F010000}">
      <text>
        <r>
          <rPr>
            <b/>
            <sz val="9"/>
            <color indexed="81"/>
            <rFont val="Tahoma"/>
            <family val="2"/>
          </rPr>
          <t>3,5km
36:14 (1.)</t>
        </r>
      </text>
    </comment>
    <comment ref="CO28" authorId="0" shapeId="0" xr:uid="{00000000-0006-0000-0000-000040010000}">
      <text>
        <r>
          <rPr>
            <b/>
            <sz val="9"/>
            <color indexed="81"/>
            <rFont val="Tahoma"/>
            <family val="2"/>
          </rPr>
          <t>5,1km
48:12 (3.)</t>
        </r>
      </text>
    </comment>
    <comment ref="CR28" authorId="0" shapeId="0" xr:uid="{00000000-0006-0000-0000-000041010000}">
      <text>
        <r>
          <rPr>
            <b/>
            <sz val="9"/>
            <color indexed="81"/>
            <rFont val="Tahoma"/>
            <family val="2"/>
          </rPr>
          <t>5,9km
1:09:16 (15.)</t>
        </r>
      </text>
    </comment>
    <comment ref="DF28" authorId="1" shapeId="0" xr:uid="{00000000-0006-0000-0000-000042010000}">
      <text>
        <r>
          <rPr>
            <b/>
            <sz val="9"/>
            <color indexed="81"/>
            <rFont val="Tahoma"/>
            <family val="2"/>
          </rPr>
          <t>Joukkue Uno SK 2: hylätty 4. osuudella
Jannen osuus 2 1:46:12</t>
        </r>
      </text>
    </comment>
    <comment ref="DJ28" authorId="1" shapeId="0" xr:uid="{00000000-0006-0000-0000-000043010000}">
      <text>
        <r>
          <rPr>
            <b/>
            <sz val="9"/>
            <color indexed="81"/>
            <rFont val="Tahoma"/>
            <family val="2"/>
          </rPr>
          <t>5,6km
1:11:22 (13.)</t>
        </r>
      </text>
    </comment>
    <comment ref="DP28" authorId="1" shapeId="0" xr:uid="{00000000-0006-0000-0000-000044010000}">
      <text>
        <r>
          <rPr>
            <b/>
            <sz val="9"/>
            <color indexed="81"/>
            <rFont val="Tahoma"/>
            <family val="2"/>
          </rPr>
          <t>5,2km
55:38 (8.)</t>
        </r>
      </text>
    </comment>
    <comment ref="DR28" authorId="1" shapeId="0" xr:uid="{00000000-0006-0000-0000-000045010000}">
      <text>
        <r>
          <rPr>
            <b/>
            <sz val="9"/>
            <color indexed="81"/>
            <rFont val="Tahoma"/>
            <family val="2"/>
          </rPr>
          <t>25:18 (M50 3.)</t>
        </r>
      </text>
    </comment>
    <comment ref="DU28" authorId="1" shapeId="0" xr:uid="{00000000-0006-0000-0000-000046010000}">
      <text>
        <r>
          <rPr>
            <b/>
            <sz val="9"/>
            <color indexed="81"/>
            <rFont val="Tahoma"/>
            <family val="2"/>
          </rPr>
          <t>5,1km
52:50 (7.)</t>
        </r>
      </text>
    </comment>
    <comment ref="DZ28" authorId="1" shapeId="0" xr:uid="{00000000-0006-0000-0000-000047010000}">
      <text>
        <r>
          <rPr>
            <b/>
            <sz val="9"/>
            <color indexed="81"/>
            <rFont val="Tahoma"/>
            <family val="2"/>
          </rPr>
          <t>4,6km
45:52 (7.)</t>
        </r>
      </text>
    </comment>
    <comment ref="EA28" authorId="1" shapeId="0" xr:uid="{00000000-0006-0000-0000-000048010000}">
      <text>
        <r>
          <rPr>
            <b/>
            <sz val="9"/>
            <color indexed="81"/>
            <rFont val="Tahoma"/>
            <family val="2"/>
          </rPr>
          <t>30:51 (M50 4.)</t>
        </r>
      </text>
    </comment>
    <comment ref="EH28" authorId="1" shapeId="0" xr:uid="{00000000-0006-0000-0000-000049010000}">
      <text>
        <r>
          <rPr>
            <b/>
            <sz val="9"/>
            <color indexed="81"/>
            <rFont val="Tahoma"/>
            <family val="2"/>
          </rPr>
          <t>3,9km
37:23 (10.)</t>
        </r>
      </text>
    </comment>
    <comment ref="EJ28" authorId="1" shapeId="0" xr:uid="{00000000-0006-0000-0000-00004A010000}">
      <text>
        <r>
          <rPr>
            <b/>
            <sz val="9"/>
            <color indexed="81"/>
            <rFont val="Tahoma"/>
            <family val="2"/>
          </rPr>
          <t>5,2km
58:10 (7.)</t>
        </r>
      </text>
    </comment>
    <comment ref="EL28" authorId="1" shapeId="0" xr:uid="{00000000-0006-0000-0000-00004B010000}">
      <text>
        <r>
          <rPr>
            <b/>
            <sz val="9"/>
            <color indexed="81"/>
            <rFont val="Tahoma"/>
            <family val="2"/>
          </rPr>
          <t>5,23km
56:51 (10.)</t>
        </r>
      </text>
    </comment>
    <comment ref="EN28" authorId="1" shapeId="0" xr:uid="{00000000-0006-0000-0000-00004C010000}">
      <text>
        <r>
          <rPr>
            <b/>
            <sz val="9"/>
            <color indexed="81"/>
            <rFont val="Tahoma"/>
            <family val="2"/>
          </rPr>
          <t>4,5km
52:14 (5.)</t>
        </r>
      </text>
    </comment>
    <comment ref="ES28" authorId="1" shapeId="0" xr:uid="{00000000-0006-0000-0000-00004D010000}">
      <text>
        <r>
          <rPr>
            <b/>
            <sz val="9"/>
            <color indexed="81"/>
            <rFont val="Tahoma"/>
            <family val="2"/>
          </rPr>
          <t>4,8km
48:21 (11.)</t>
        </r>
      </text>
    </comment>
    <comment ref="EY28" authorId="1" shapeId="0" xr:uid="{00000000-0006-0000-0000-00004E010000}">
      <text>
        <r>
          <rPr>
            <b/>
            <sz val="9"/>
            <color indexed="81"/>
            <rFont val="Tahoma"/>
            <family val="2"/>
          </rPr>
          <t>5,1km
ei aikaa</t>
        </r>
      </text>
    </comment>
    <comment ref="EZ28" authorId="1" shapeId="0" xr:uid="{00000000-0006-0000-0000-00004F010000}">
      <text>
        <r>
          <rPr>
            <b/>
            <sz val="9"/>
            <color indexed="81"/>
            <rFont val="Tahoma"/>
            <family val="2"/>
          </rPr>
          <t>4,1km
44:24 (4.)</t>
        </r>
      </text>
    </comment>
    <comment ref="FG28" authorId="1" shapeId="0" xr:uid="{00000000-0006-0000-0000-000050010000}">
      <text>
        <r>
          <rPr>
            <b/>
            <sz val="9"/>
            <color indexed="81"/>
            <rFont val="Tahoma"/>
            <family val="2"/>
          </rPr>
          <t>3,9km
32:59 (2.)</t>
        </r>
      </text>
    </comment>
    <comment ref="FJ28" authorId="1" shapeId="0" xr:uid="{00000000-0006-0000-0000-000051010000}">
      <text>
        <r>
          <rPr>
            <b/>
            <sz val="9"/>
            <color indexed="81"/>
            <rFont val="Tahoma"/>
            <family val="2"/>
          </rPr>
          <t>4,8km
47:14 (4.)</t>
        </r>
      </text>
    </comment>
    <comment ref="FU28" authorId="1" shapeId="0" xr:uid="{00000000-0006-0000-0000-000052010000}">
      <text>
        <r>
          <rPr>
            <b/>
            <sz val="9"/>
            <color indexed="81"/>
            <rFont val="Tahoma"/>
            <family val="2"/>
          </rPr>
          <t>35:04 (M 5.)</t>
        </r>
      </text>
    </comment>
    <comment ref="FW28" authorId="1" shapeId="0" xr:uid="{00000000-0006-0000-0000-000053010000}">
      <text>
        <r>
          <rPr>
            <b/>
            <sz val="9"/>
            <color indexed="81"/>
            <rFont val="Tahoma"/>
            <family val="2"/>
          </rPr>
          <t>4,1km
40:19 (3.)</t>
        </r>
      </text>
    </comment>
    <comment ref="FZ28" authorId="1" shapeId="0" xr:uid="{00000000-0006-0000-0000-000054010000}">
      <text>
        <r>
          <rPr>
            <b/>
            <sz val="9"/>
            <color indexed="81"/>
            <rFont val="Tahoma"/>
            <family val="2"/>
          </rPr>
          <t>4,6km
44:21 (3.)</t>
        </r>
      </text>
    </comment>
    <comment ref="GH28" authorId="1" shapeId="0" xr:uid="{00000000-0006-0000-0000-000055010000}">
      <text>
        <r>
          <rPr>
            <b/>
            <sz val="9"/>
            <color indexed="81"/>
            <rFont val="Tahoma"/>
            <family val="2"/>
          </rPr>
          <t>4,9km
54:08 (3.)</t>
        </r>
      </text>
    </comment>
    <comment ref="GI28" authorId="1" shapeId="0" xr:uid="{00000000-0006-0000-0000-000056010000}">
      <text>
        <r>
          <rPr>
            <b/>
            <sz val="9"/>
            <color indexed="81"/>
            <rFont val="Tahoma"/>
            <family val="2"/>
          </rPr>
          <t>6,2km
56:48 (7.)</t>
        </r>
      </text>
    </comment>
    <comment ref="GR28" authorId="1" shapeId="0" xr:uid="{00000000-0006-0000-0000-000057010000}">
      <text>
        <r>
          <rPr>
            <b/>
            <sz val="9"/>
            <color indexed="81"/>
            <rFont val="Tahoma"/>
            <family val="2"/>
          </rPr>
          <t>4,7km
55:47 (12.)</t>
        </r>
      </text>
    </comment>
    <comment ref="GU28" authorId="1" shapeId="0" xr:uid="{00000000-0006-0000-0000-000058010000}">
      <text>
        <r>
          <rPr>
            <b/>
            <sz val="9"/>
            <color indexed="81"/>
            <rFont val="Tahoma"/>
            <family val="2"/>
          </rPr>
          <t>4,5km
46:45 (2.)</t>
        </r>
      </text>
    </comment>
    <comment ref="HA28" authorId="1" shapeId="0" xr:uid="{00000000-0006-0000-0000-000059010000}">
      <text>
        <r>
          <rPr>
            <b/>
            <sz val="9"/>
            <color indexed="81"/>
            <rFont val="Tahoma"/>
            <family val="2"/>
          </rPr>
          <t>4,8km
49:01 (6.)</t>
        </r>
      </text>
    </comment>
    <comment ref="HB28" authorId="1" shapeId="0" xr:uid="{00000000-0006-0000-0000-00005A010000}">
      <text>
        <r>
          <rPr>
            <b/>
            <sz val="9"/>
            <color indexed="81"/>
            <rFont val="Tahoma"/>
            <family val="2"/>
          </rPr>
          <t>5km
52:24 (6.)</t>
        </r>
      </text>
    </comment>
    <comment ref="HF28" authorId="1" shapeId="0" xr:uid="{00000000-0006-0000-0000-00005B010000}">
      <text>
        <r>
          <rPr>
            <b/>
            <sz val="9"/>
            <color indexed="81"/>
            <rFont val="Tahoma"/>
            <family val="2"/>
          </rPr>
          <t>4,79km
1:04:50 (5.)</t>
        </r>
      </text>
    </comment>
    <comment ref="HG28" authorId="1" shapeId="0" xr:uid="{00000000-0006-0000-0000-00005C010000}">
      <text>
        <r>
          <rPr>
            <b/>
            <sz val="9"/>
            <color indexed="81"/>
            <rFont val="Tahoma"/>
            <family val="2"/>
          </rPr>
          <t>4km
48:56 (10.)</t>
        </r>
      </text>
    </comment>
    <comment ref="HL28" authorId="1" shapeId="0" xr:uid="{00000000-0006-0000-0000-00005D010000}">
      <text>
        <r>
          <rPr>
            <b/>
            <sz val="9"/>
            <color indexed="81"/>
            <rFont val="Tahoma"/>
            <family val="2"/>
          </rPr>
          <t>4,6km
56:37 (7.)</t>
        </r>
      </text>
    </comment>
    <comment ref="HR28" authorId="1" shapeId="0" xr:uid="{00000000-0006-0000-0000-00005E010000}">
      <text>
        <r>
          <rPr>
            <b/>
            <sz val="9"/>
            <color indexed="81"/>
            <rFont val="Tahoma"/>
            <family val="2"/>
          </rPr>
          <t>3,4km
32:31 (3.)</t>
        </r>
      </text>
    </comment>
    <comment ref="HS28" authorId="1" shapeId="0" xr:uid="{00000000-0006-0000-0000-00005F010000}">
      <text>
        <r>
          <rPr>
            <b/>
            <sz val="9"/>
            <color indexed="81"/>
            <rFont val="Tahoma"/>
            <family val="2"/>
          </rPr>
          <t>4,1km
36:48 (7.)</t>
        </r>
      </text>
    </comment>
    <comment ref="HT28" authorId="1" shapeId="0" xr:uid="{00000000-0006-0000-0000-000060010000}">
      <text>
        <r>
          <rPr>
            <b/>
            <sz val="9"/>
            <color indexed="81"/>
            <rFont val="Tahoma"/>
            <family val="2"/>
          </rPr>
          <t>4,99km
45:57 (9.)</t>
        </r>
      </text>
    </comment>
    <comment ref="HW28" authorId="1" shapeId="0" xr:uid="{00000000-0006-0000-0000-000061010000}">
      <text>
        <r>
          <rPr>
            <b/>
            <sz val="9"/>
            <color indexed="81"/>
            <rFont val="Tahoma"/>
            <family val="2"/>
          </rPr>
          <t>4,9km
46:15 (6.)</t>
        </r>
      </text>
    </comment>
    <comment ref="HX28" authorId="1" shapeId="0" xr:uid="{00000000-0006-0000-0000-000062010000}">
      <text>
        <r>
          <rPr>
            <b/>
            <sz val="9"/>
            <color indexed="81"/>
            <rFont val="Tahoma"/>
            <family val="2"/>
          </rPr>
          <t>4km
43:38 (8.)</t>
        </r>
      </text>
    </comment>
    <comment ref="IC28" authorId="1" shapeId="0" xr:uid="{00000000-0006-0000-0000-000063010000}">
      <text>
        <r>
          <rPr>
            <b/>
            <sz val="9"/>
            <color indexed="81"/>
            <rFont val="Tahoma"/>
            <family val="2"/>
          </rPr>
          <t>3,8km
32:03 (19.)</t>
        </r>
      </text>
    </comment>
    <comment ref="IF28" authorId="1" shapeId="0" xr:uid="{00000000-0006-0000-0000-000064010000}">
      <text>
        <r>
          <rPr>
            <b/>
            <sz val="9"/>
            <color indexed="81"/>
            <rFont val="Tahoma"/>
            <family val="2"/>
          </rPr>
          <t>Joukkue: UNO SK
7:45:21 (73.)</t>
        </r>
      </text>
    </comment>
    <comment ref="M29" authorId="0" shapeId="0" xr:uid="{00000000-0006-0000-0000-000065010000}">
      <text>
        <r>
          <rPr>
            <b/>
            <sz val="9"/>
            <color indexed="81"/>
            <rFont val="Tahoma"/>
            <family val="2"/>
          </rPr>
          <t>Pisteet 810 (19.)</t>
        </r>
      </text>
    </comment>
    <comment ref="P29" authorId="0" shapeId="0" xr:uid="{00000000-0006-0000-0000-000066010000}">
      <text>
        <r>
          <rPr>
            <b/>
            <sz val="9"/>
            <color indexed="81"/>
            <rFont val="Tahoma"/>
            <family val="2"/>
          </rPr>
          <t>Pisteet 373 (28.)</t>
        </r>
      </text>
    </comment>
    <comment ref="Z29" authorId="0" shapeId="0" xr:uid="{00000000-0006-0000-0000-000067010000}">
      <text>
        <r>
          <rPr>
            <b/>
            <sz val="9"/>
            <color indexed="81"/>
            <rFont val="Tahoma"/>
            <family val="2"/>
          </rPr>
          <t>Pisteet 570 (12.)</t>
        </r>
      </text>
    </comment>
    <comment ref="AK29" authorId="0" shapeId="0" xr:uid="{00000000-0006-0000-0000-000068010000}">
      <text>
        <r>
          <rPr>
            <b/>
            <sz val="9"/>
            <color indexed="81"/>
            <rFont val="Tahoma"/>
            <family val="2"/>
          </rPr>
          <t>A - 5,9km
56:10 (11.)</t>
        </r>
      </text>
    </comment>
    <comment ref="AL29" authorId="0" shapeId="0" xr:uid="{00000000-0006-0000-0000-000069010000}">
      <text>
        <r>
          <rPr>
            <b/>
            <sz val="9"/>
            <color indexed="81"/>
            <rFont val="Tahoma"/>
            <family val="2"/>
          </rPr>
          <t>4,9km
43:59 (8.)</t>
        </r>
      </text>
    </comment>
    <comment ref="AT29" authorId="0" shapeId="0" xr:uid="{00000000-0006-0000-0000-00006A010000}">
      <text>
        <r>
          <rPr>
            <b/>
            <sz val="9"/>
            <color indexed="81"/>
            <rFont val="Tahoma"/>
            <family val="2"/>
          </rPr>
          <t>7,26km
1:19:30 (17.)</t>
        </r>
      </text>
    </comment>
    <comment ref="BD29" authorId="0" shapeId="0" xr:uid="{00000000-0006-0000-0000-00006B010000}">
      <text>
        <r>
          <rPr>
            <b/>
            <sz val="9"/>
            <color indexed="81"/>
            <rFont val="Tahoma"/>
            <family val="2"/>
          </rPr>
          <t>6,5km
1:33:54 (17.)</t>
        </r>
      </text>
    </comment>
    <comment ref="BM29" authorId="0" shapeId="0" xr:uid="{00000000-0006-0000-0000-00006C010000}">
      <text>
        <r>
          <rPr>
            <b/>
            <sz val="9"/>
            <color indexed="81"/>
            <rFont val="Tahoma"/>
            <family val="2"/>
          </rPr>
          <t>6,8km
1:23:03 (15.)</t>
        </r>
      </text>
    </comment>
    <comment ref="BU29" authorId="0" shapeId="0" xr:uid="{00000000-0006-0000-0000-00006D010000}">
      <text>
        <r>
          <rPr>
            <b/>
            <sz val="9"/>
            <color indexed="81"/>
            <rFont val="Tahoma"/>
            <family val="2"/>
          </rPr>
          <t>6km
1:16:32 (23.)</t>
        </r>
      </text>
    </comment>
    <comment ref="BV29" authorId="0" shapeId="0" xr:uid="{00000000-0006-0000-0000-00006E010000}">
      <text>
        <r>
          <rPr>
            <b/>
            <sz val="9"/>
            <color indexed="81"/>
            <rFont val="Tahoma"/>
            <family val="2"/>
          </rPr>
          <t>23:10 (M 29.)</t>
        </r>
      </text>
    </comment>
    <comment ref="CC29" authorId="0" shapeId="0" xr:uid="{00000000-0006-0000-0000-00006F010000}">
      <text>
        <r>
          <rPr>
            <b/>
            <sz val="9"/>
            <color indexed="81"/>
            <rFont val="Tahoma"/>
            <family val="2"/>
          </rPr>
          <t>7,09km
1:36:21 (15.)</t>
        </r>
      </text>
    </comment>
    <comment ref="CI29" authorId="0" shapeId="0" xr:uid="{00000000-0006-0000-0000-000070010000}">
      <text>
        <r>
          <rPr>
            <b/>
            <sz val="9"/>
            <color indexed="81"/>
            <rFont val="Tahoma"/>
            <family val="2"/>
          </rPr>
          <t>9,1km
1:59:35 (7.)</t>
        </r>
      </text>
    </comment>
    <comment ref="CM29" authorId="0" shapeId="0" xr:uid="{00000000-0006-0000-0000-000071010000}">
      <text>
        <r>
          <rPr>
            <b/>
            <sz val="9"/>
            <color indexed="81"/>
            <rFont val="Tahoma"/>
            <family val="2"/>
          </rPr>
          <t>4,8km
54:35 (14.)</t>
        </r>
      </text>
    </comment>
    <comment ref="CO29" authorId="0" shapeId="0" xr:uid="{00000000-0006-0000-0000-000072010000}">
      <text>
        <r>
          <rPr>
            <b/>
            <sz val="9"/>
            <color indexed="81"/>
            <rFont val="Tahoma"/>
            <family val="2"/>
          </rPr>
          <t>6,6km
1:23:35 (24.)</t>
        </r>
      </text>
    </comment>
    <comment ref="CV29" authorId="0" shapeId="0" xr:uid="{00000000-0006-0000-0000-000073010000}">
      <text>
        <r>
          <rPr>
            <b/>
            <sz val="9"/>
            <color indexed="81"/>
            <rFont val="Tahoma"/>
            <family val="2"/>
          </rPr>
          <t>3,9km
48:18 (4.)</t>
        </r>
      </text>
    </comment>
    <comment ref="CW29" authorId="1" shapeId="0" xr:uid="{00000000-0006-0000-0000-000074010000}">
      <text>
        <r>
          <rPr>
            <b/>
            <sz val="9"/>
            <color indexed="81"/>
            <rFont val="Tahoma"/>
            <family val="2"/>
          </rPr>
          <t>38:14 (M 20.)</t>
        </r>
      </text>
    </comment>
    <comment ref="DF29" authorId="1" shapeId="0" xr:uid="{00000000-0006-0000-0000-000075010000}">
      <text>
        <r>
          <rPr>
            <b/>
            <sz val="9"/>
            <color indexed="81"/>
            <rFont val="Tahoma"/>
            <family val="2"/>
          </rPr>
          <t>Joukkue Rasti-Perniö, 15:40:06 (1318.)
Villen osuus 3, 2:49:01</t>
        </r>
      </text>
    </comment>
    <comment ref="DO29" authorId="1" shapeId="0" xr:uid="{00000000-0006-0000-0000-000076010000}">
      <text>
        <r>
          <rPr>
            <b/>
            <sz val="9"/>
            <color indexed="81"/>
            <rFont val="Tahoma"/>
            <family val="2"/>
          </rPr>
          <t>9,1km
2:26:09 (17.)</t>
        </r>
      </text>
    </comment>
    <comment ref="DP29" authorId="1" shapeId="0" xr:uid="{00000000-0006-0000-0000-000077010000}">
      <text>
        <r>
          <rPr>
            <b/>
            <sz val="9"/>
            <color indexed="81"/>
            <rFont val="Tahoma"/>
            <family val="2"/>
          </rPr>
          <t>6,6km
1:34:32 (10.)</t>
        </r>
      </text>
    </comment>
    <comment ref="DZ29" authorId="1" shapeId="0" xr:uid="{00000000-0006-0000-0000-000078010000}">
      <text>
        <r>
          <rPr>
            <b/>
            <sz val="9"/>
            <color indexed="81"/>
            <rFont val="Tahoma"/>
            <family val="2"/>
          </rPr>
          <t>6km
1:20:42 (25.)</t>
        </r>
      </text>
    </comment>
    <comment ref="EB29" authorId="1" shapeId="0" xr:uid="{00000000-0006-0000-0000-000079010000}">
      <text>
        <r>
          <rPr>
            <b/>
            <sz val="9"/>
            <color indexed="81"/>
            <rFont val="Tahoma"/>
            <family val="2"/>
          </rPr>
          <t>6,7km
1:27:20 (13.)</t>
        </r>
      </text>
    </comment>
    <comment ref="EE29" authorId="1" shapeId="0" xr:uid="{00000000-0006-0000-0000-00007A010000}">
      <text>
        <r>
          <rPr>
            <b/>
            <sz val="9"/>
            <color indexed="81"/>
            <rFont val="Tahoma"/>
            <family val="2"/>
          </rPr>
          <t>6,5km
ei aikaa</t>
        </r>
      </text>
    </comment>
    <comment ref="EY29" authorId="1" shapeId="0" xr:uid="{00000000-0006-0000-0000-00007B010000}">
      <text>
        <r>
          <rPr>
            <b/>
            <sz val="9"/>
            <color indexed="81"/>
            <rFont val="Tahoma"/>
            <family val="2"/>
          </rPr>
          <t>6,9km
1:47:22 (12.)</t>
        </r>
      </text>
    </comment>
    <comment ref="FG29" authorId="1" shapeId="0" xr:uid="{00000000-0006-0000-0000-00007C010000}">
      <text>
        <r>
          <rPr>
            <b/>
            <sz val="9"/>
            <color indexed="81"/>
            <rFont val="Tahoma"/>
            <family val="2"/>
          </rPr>
          <t>7km
1:17:13 (13.)</t>
        </r>
      </text>
    </comment>
    <comment ref="FZ29" authorId="1" shapeId="0" xr:uid="{00000000-0006-0000-0000-00007D010000}">
      <text>
        <r>
          <rPr>
            <b/>
            <sz val="9"/>
            <color indexed="81"/>
            <rFont val="Tahoma"/>
            <family val="2"/>
          </rPr>
          <t>6,4km
1:12:03 (5.)</t>
        </r>
      </text>
    </comment>
    <comment ref="GH29" authorId="1" shapeId="0" xr:uid="{00000000-0006-0000-0000-00007E010000}">
      <text>
        <r>
          <rPr>
            <b/>
            <sz val="9"/>
            <color indexed="81"/>
            <rFont val="Tahoma"/>
            <family val="2"/>
          </rPr>
          <t>6,3km
1:48:00 (17.)</t>
        </r>
      </text>
    </comment>
    <comment ref="GR29" authorId="1" shapeId="0" xr:uid="{00000000-0006-0000-0000-00007F010000}">
      <text>
        <r>
          <rPr>
            <b/>
            <sz val="9"/>
            <color indexed="81"/>
            <rFont val="Tahoma"/>
            <family val="2"/>
          </rPr>
          <t>6km
1:21:02 (13.)</t>
        </r>
      </text>
    </comment>
    <comment ref="GX29" authorId="1" shapeId="0" xr:uid="{00000000-0006-0000-0000-000080010000}">
      <text>
        <r>
          <rPr>
            <b/>
            <sz val="9"/>
            <color indexed="81"/>
            <rFont val="Tahoma"/>
            <family val="2"/>
          </rPr>
          <t>6,5km
1:18:23 (9.)</t>
        </r>
      </text>
    </comment>
    <comment ref="HA29" authorId="1" shapeId="0" xr:uid="{00000000-0006-0000-0000-000081010000}">
      <text>
        <r>
          <rPr>
            <b/>
            <sz val="9"/>
            <color indexed="81"/>
            <rFont val="Tahoma"/>
            <family val="2"/>
          </rPr>
          <t>6,6km
1:15:41 (9.)</t>
        </r>
      </text>
    </comment>
    <comment ref="HF29" authorId="1" shapeId="0" xr:uid="{00000000-0006-0000-0000-000082010000}">
      <text>
        <r>
          <rPr>
            <b/>
            <sz val="9"/>
            <color indexed="81"/>
            <rFont val="Tahoma"/>
            <family val="2"/>
          </rPr>
          <t>6,72km
1:42:05 (7.)</t>
        </r>
      </text>
    </comment>
    <comment ref="HH29" authorId="1" shapeId="0" xr:uid="{00000000-0006-0000-0000-000083010000}">
      <text>
        <r>
          <rPr>
            <b/>
            <sz val="9"/>
            <color indexed="81"/>
            <rFont val="Tahoma"/>
            <family val="2"/>
          </rPr>
          <t>7km
1:42:11 (8.)</t>
        </r>
      </text>
    </comment>
    <comment ref="HL29" authorId="1" shapeId="0" xr:uid="{00000000-0006-0000-0000-000084010000}">
      <text>
        <r>
          <rPr>
            <b/>
            <sz val="9"/>
            <color indexed="81"/>
            <rFont val="Tahoma"/>
            <family val="2"/>
          </rPr>
          <t>5,8km
1:20:07 (8.)</t>
        </r>
      </text>
    </comment>
    <comment ref="HR29" authorId="1" shapeId="0" xr:uid="{00000000-0006-0000-0000-000085010000}">
      <text>
        <r>
          <rPr>
            <b/>
            <sz val="9"/>
            <color indexed="81"/>
            <rFont val="Tahoma"/>
            <family val="2"/>
          </rPr>
          <t>5,1km
1:03:56 (15.)</t>
        </r>
      </text>
    </comment>
    <comment ref="HT29" authorId="1" shapeId="0" xr:uid="{00000000-0006-0000-0000-000086010000}">
      <text>
        <r>
          <rPr>
            <b/>
            <sz val="9"/>
            <color indexed="81"/>
            <rFont val="Tahoma"/>
            <family val="2"/>
          </rPr>
          <t>7,01km
1:31:42 (10.)</t>
        </r>
      </text>
    </comment>
    <comment ref="HW29" authorId="1" shapeId="0" xr:uid="{00000000-0006-0000-0000-000087010000}">
      <text>
        <r>
          <rPr>
            <b/>
            <sz val="9"/>
            <color indexed="81"/>
            <rFont val="Tahoma"/>
            <family val="2"/>
          </rPr>
          <t>4,9km
58:02 (19.)</t>
        </r>
      </text>
    </comment>
    <comment ref="IB29" authorId="1" shapeId="0" xr:uid="{00000000-0006-0000-0000-000088010000}">
      <text>
        <r>
          <rPr>
            <b/>
            <sz val="9"/>
            <color indexed="81"/>
            <rFont val="Tahoma"/>
            <family val="2"/>
          </rPr>
          <t>3,74km
35:47 (10.)</t>
        </r>
      </text>
    </comment>
    <comment ref="IC29" authorId="1" shapeId="0" xr:uid="{00000000-0006-0000-0000-000089010000}">
      <text>
        <r>
          <rPr>
            <b/>
            <sz val="9"/>
            <color indexed="81"/>
            <rFont val="Tahoma"/>
            <family val="2"/>
          </rPr>
          <t>3,8km
32:23 (22.)</t>
        </r>
      </text>
    </comment>
    <comment ref="IF29" authorId="1" shapeId="0" xr:uid="{00000000-0006-0000-0000-00008A010000}">
      <text>
        <r>
          <rPr>
            <b/>
            <sz val="9"/>
            <color indexed="81"/>
            <rFont val="Tahoma"/>
            <family val="2"/>
          </rPr>
          <t>Joukkue: Rasti-Perniö
7:04:14 (67.)</t>
        </r>
      </text>
    </comment>
    <comment ref="IH29" authorId="1" shapeId="0" xr:uid="{00000000-0006-0000-0000-00008B010000}">
      <text>
        <r>
          <rPr>
            <b/>
            <sz val="9"/>
            <color indexed="81"/>
            <rFont val="Tahoma"/>
            <family val="2"/>
          </rPr>
          <t>520p (33.)</t>
        </r>
      </text>
    </comment>
    <comment ref="IJ29" authorId="1" shapeId="0" xr:uid="{00000000-0006-0000-0000-00008C010000}">
      <text>
        <r>
          <rPr>
            <b/>
            <sz val="9"/>
            <color indexed="81"/>
            <rFont val="Tahoma"/>
            <family val="2"/>
          </rPr>
          <t>480p (24.)</t>
        </r>
      </text>
    </comment>
    <comment ref="IK29" authorId="1" shapeId="0" xr:uid="{00000000-0006-0000-0000-00008D010000}">
      <text>
        <r>
          <rPr>
            <b/>
            <sz val="9"/>
            <color indexed="81"/>
            <rFont val="Tahoma"/>
            <family val="2"/>
          </rPr>
          <t>490p (16.)</t>
        </r>
      </text>
    </comment>
    <comment ref="IL29" authorId="1" shapeId="0" xr:uid="{00000000-0006-0000-0000-00008E010000}">
      <text>
        <r>
          <rPr>
            <b/>
            <sz val="9"/>
            <color indexed="81"/>
            <rFont val="Tahoma"/>
            <family val="2"/>
          </rPr>
          <t>41km</t>
        </r>
      </text>
    </comment>
    <comment ref="IN29" authorId="1" shapeId="0" xr:uid="{00000000-0006-0000-0000-00008F010000}">
      <text>
        <r>
          <rPr>
            <b/>
            <sz val="9"/>
            <color indexed="81"/>
            <rFont val="Tahoma"/>
            <family val="2"/>
          </rPr>
          <t>588p (12.)</t>
        </r>
      </text>
    </comment>
    <comment ref="IO29" authorId="1" shapeId="0" xr:uid="{00000000-0006-0000-0000-000090010000}">
      <text>
        <r>
          <rPr>
            <b/>
            <sz val="9"/>
            <color indexed="81"/>
            <rFont val="Tahoma"/>
            <family val="2"/>
          </rPr>
          <t>660p (9.)</t>
        </r>
      </text>
    </comment>
    <comment ref="J30" authorId="0" shapeId="0" xr:uid="{00000000-0006-0000-0000-000091010000}">
      <text>
        <r>
          <rPr>
            <b/>
            <sz val="9"/>
            <color indexed="81"/>
            <rFont val="Tahoma"/>
            <family val="2"/>
          </rPr>
          <t>8,4km
35:07 (M40 17.)</t>
        </r>
      </text>
    </comment>
    <comment ref="AA30" authorId="0" shapeId="0" xr:uid="{00000000-0006-0000-0000-000092010000}">
      <text>
        <r>
          <rPr>
            <b/>
            <sz val="9"/>
            <color indexed="81"/>
            <rFont val="Tahoma"/>
            <family val="2"/>
          </rPr>
          <t>50km (vapaa)
2:47:24 (M 226.)</t>
        </r>
      </text>
    </comment>
    <comment ref="AF30" authorId="0" shapeId="0" xr:uid="{00000000-0006-0000-0000-000093010000}">
      <text>
        <r>
          <rPr>
            <b/>
            <sz val="9"/>
            <color indexed="81"/>
            <rFont val="Tahoma"/>
            <family val="2"/>
          </rPr>
          <t>50km vapaa
2:45:24 (M40 36.)</t>
        </r>
      </text>
    </comment>
    <comment ref="AY30" authorId="0" shapeId="0" xr:uid="{00000000-0006-0000-0000-000094010000}">
      <text>
        <r>
          <rPr>
            <b/>
            <sz val="9"/>
            <color indexed="81"/>
            <rFont val="Tahoma"/>
            <family val="2"/>
          </rPr>
          <t>10km
40:18 (M 43.)</t>
        </r>
      </text>
    </comment>
    <comment ref="BL30" authorId="0" shapeId="0" xr:uid="{00000000-0006-0000-0000-000095010000}">
      <text>
        <r>
          <rPr>
            <b/>
            <sz val="9"/>
            <color indexed="81"/>
            <rFont val="Tahoma"/>
            <family val="2"/>
          </rPr>
          <t>42,2km
3:44:19 (M45 345.)</t>
        </r>
      </text>
    </comment>
    <comment ref="DN30" authorId="1" shapeId="0" xr:uid="{00000000-0006-0000-0000-000096010000}">
      <text>
        <r>
          <rPr>
            <b/>
            <sz val="9"/>
            <color indexed="81"/>
            <rFont val="Tahoma"/>
            <family val="2"/>
          </rPr>
          <t>15km
1:08:54 (M40 6.)</t>
        </r>
      </text>
    </comment>
    <comment ref="DW30" authorId="1" shapeId="0" xr:uid="{00000000-0006-0000-0000-000097010000}">
      <text>
        <r>
          <rPr>
            <b/>
            <sz val="9"/>
            <color indexed="81"/>
            <rFont val="Tahoma"/>
            <family val="2"/>
          </rPr>
          <t>1/8
1:09:15 (M 5.)</t>
        </r>
      </text>
    </comment>
    <comment ref="ED30" authorId="1" shapeId="0" xr:uid="{00000000-0006-0000-0000-000098010000}">
      <text>
        <r>
          <rPr>
            <b/>
            <sz val="9"/>
            <color indexed="81"/>
            <rFont val="Tahoma"/>
            <family val="2"/>
          </rPr>
          <t>½-matka
5:21:33 (M40 63.)</t>
        </r>
      </text>
    </comment>
    <comment ref="GB30" authorId="1" shapeId="0" xr:uid="{00000000-0006-0000-0000-000099010000}">
      <text>
        <r>
          <rPr>
            <b/>
            <sz val="9"/>
            <color indexed="81"/>
            <rFont val="Tahoma"/>
            <family val="2"/>
          </rPr>
          <t>Puolimarathon
1:35:39 (M45 9.)</t>
        </r>
      </text>
    </comment>
    <comment ref="HV30" authorId="1" shapeId="0" xr:uid="{00000000-0006-0000-0000-00009A010000}">
      <text>
        <r>
          <rPr>
            <b/>
            <sz val="9"/>
            <color indexed="81"/>
            <rFont val="Tahoma"/>
            <family val="2"/>
          </rPr>
          <t>puolimaraton
1:37:06 (M45 3.)</t>
        </r>
      </text>
    </comment>
    <comment ref="IG30" authorId="1" shapeId="0" xr:uid="{00000000-0006-0000-0000-00009B010000}">
      <text>
        <r>
          <rPr>
            <b/>
            <sz val="9"/>
            <color indexed="81"/>
            <rFont val="Tahoma"/>
            <family val="2"/>
          </rPr>
          <t>Maraton
3:30:25 (M45 450.)</t>
        </r>
      </text>
    </comment>
    <comment ref="IL30" authorId="1" shapeId="0" xr:uid="{00000000-0006-0000-0000-00009C010000}">
      <text>
        <r>
          <rPr>
            <b/>
            <sz val="9"/>
            <color indexed="81"/>
            <rFont val="Tahoma"/>
            <family val="2"/>
          </rPr>
          <t>132km</t>
        </r>
      </text>
    </comment>
    <comment ref="IR30" authorId="1" shapeId="0" xr:uid="{00000000-0006-0000-0000-00009D010000}">
      <text>
        <r>
          <rPr>
            <b/>
            <sz val="9"/>
            <color indexed="81"/>
            <rFont val="Tahoma"/>
            <family val="2"/>
          </rPr>
          <t>10km
40:51 (M45 58.)</t>
        </r>
      </text>
    </comment>
    <comment ref="IX30" authorId="0" shapeId="0" xr:uid="{00000000-0006-0000-0000-00009E010000}">
      <text>
        <r>
          <rPr>
            <sz val="9"/>
            <color indexed="81"/>
            <rFont val="Tahoma"/>
            <family val="2"/>
          </rPr>
          <t xml:space="preserve">27.4.2019
Aurajoen Yöjuoksu
10km </t>
        </r>
        <r>
          <rPr>
            <b/>
            <sz val="9"/>
            <color indexed="81"/>
            <rFont val="Tahoma"/>
            <family val="2"/>
          </rPr>
          <t xml:space="preserve">40:18 </t>
        </r>
        <r>
          <rPr>
            <sz val="9"/>
            <color indexed="81"/>
            <rFont val="Tahoma"/>
            <family val="2"/>
          </rPr>
          <t>(M 43.)</t>
        </r>
      </text>
    </comment>
    <comment ref="IY30" authorId="1" shapeId="0" xr:uid="{00000000-0006-0000-0000-00009F010000}">
      <text>
        <r>
          <rPr>
            <sz val="9"/>
            <color indexed="81"/>
            <rFont val="Tahoma"/>
            <family val="2"/>
          </rPr>
          <t>17.8.2019
Paavo Nurmi Marathon</t>
        </r>
        <r>
          <rPr>
            <b/>
            <sz val="9"/>
            <color indexed="81"/>
            <rFont val="Tahoma"/>
            <family val="2"/>
          </rPr>
          <t xml:space="preserve">
1:35:39 </t>
        </r>
        <r>
          <rPr>
            <sz val="9"/>
            <color indexed="81"/>
            <rFont val="Tahoma"/>
            <family val="2"/>
          </rPr>
          <t>(M45 9.)</t>
        </r>
      </text>
    </comment>
    <comment ref="IZ30" authorId="0" shapeId="0" xr:uid="{00000000-0006-0000-0000-0000A0010000}">
      <text>
        <r>
          <rPr>
            <sz val="9"/>
            <color indexed="81"/>
            <rFont val="Tahoma"/>
            <family val="2"/>
          </rPr>
          <t xml:space="preserve">27.10.2019
Frankfurt Marathon
</t>
        </r>
        <r>
          <rPr>
            <b/>
            <sz val="9"/>
            <color indexed="81"/>
            <rFont val="Tahoma"/>
            <family val="2"/>
          </rPr>
          <t xml:space="preserve">3:30:25 </t>
        </r>
        <r>
          <rPr>
            <sz val="9"/>
            <color indexed="81"/>
            <rFont val="Tahoma"/>
            <family val="2"/>
          </rPr>
          <t>(M45 450.)</t>
        </r>
      </text>
    </comment>
    <comment ref="JB30" authorId="1" shapeId="0" xr:uid="{00000000-0006-0000-0000-0000A1010000}">
      <text>
        <r>
          <rPr>
            <sz val="9"/>
            <color indexed="81"/>
            <rFont val="Tahoma"/>
            <family val="2"/>
          </rPr>
          <t xml:space="preserve">7.7.2019
IM 70.3 Jönköping
</t>
        </r>
        <r>
          <rPr>
            <b/>
            <sz val="9"/>
            <color indexed="81"/>
            <rFont val="Tahoma"/>
            <family val="2"/>
          </rPr>
          <t>5:21:33</t>
        </r>
        <r>
          <rPr>
            <sz val="9"/>
            <color indexed="81"/>
            <rFont val="Tahoma"/>
            <family val="2"/>
          </rPr>
          <t xml:space="preserve"> (M40 63.)</t>
        </r>
      </text>
    </comment>
    <comment ref="AI31" authorId="0" shapeId="0" xr:uid="{00000000-0006-0000-0000-0000A2010000}">
      <text>
        <r>
          <rPr>
            <b/>
            <sz val="9"/>
            <color indexed="81"/>
            <rFont val="Tahoma"/>
            <family val="2"/>
          </rPr>
          <t>24,7km</t>
        </r>
      </text>
    </comment>
    <comment ref="AY31" authorId="0" shapeId="0" xr:uid="{00000000-0006-0000-0000-0000A3010000}">
      <text>
        <r>
          <rPr>
            <b/>
            <sz val="9"/>
            <color indexed="81"/>
            <rFont val="Tahoma"/>
            <family val="2"/>
          </rPr>
          <t>10km
52:40 (M 183.)</t>
        </r>
      </text>
    </comment>
    <comment ref="BK31" authorId="0" shapeId="0" xr:uid="{00000000-0006-0000-0000-0000A4010000}">
      <text>
        <r>
          <rPr>
            <b/>
            <sz val="9"/>
            <color indexed="81"/>
            <rFont val="Tahoma"/>
            <family val="2"/>
          </rPr>
          <t>2590m</t>
        </r>
      </text>
    </comment>
    <comment ref="DB31" authorId="1" shapeId="0" xr:uid="{00000000-0006-0000-0000-0000A5010000}">
      <text>
        <r>
          <rPr>
            <b/>
            <sz val="9"/>
            <color indexed="81"/>
            <rFont val="Tahoma"/>
            <family val="2"/>
          </rPr>
          <t>35km
1:04:14 (M 23.)</t>
        </r>
      </text>
    </comment>
    <comment ref="DM31" authorId="1" shapeId="0" xr:uid="{00000000-0006-0000-0000-0000A6010000}">
      <text>
        <r>
          <rPr>
            <b/>
            <sz val="9"/>
            <color indexed="81"/>
            <rFont val="Tahoma"/>
            <family val="2"/>
          </rPr>
          <t>2510m (M 25.)</t>
        </r>
      </text>
    </comment>
    <comment ref="DW31" authorId="1" shapeId="0" xr:uid="{00000000-0006-0000-0000-0000A7010000}">
      <text>
        <r>
          <rPr>
            <b/>
            <sz val="9"/>
            <color indexed="81"/>
            <rFont val="Tahoma"/>
            <family val="2"/>
          </rPr>
          <t>Sprintti joukkue
MaSiNa
1:21:21 (5.)</t>
        </r>
      </text>
    </comment>
    <comment ref="EV31" authorId="1" shapeId="0" xr:uid="{00000000-0006-0000-0000-0000A8010000}">
      <text>
        <r>
          <rPr>
            <b/>
            <sz val="9"/>
            <color indexed="81"/>
            <rFont val="Tahoma"/>
            <family val="2"/>
          </rPr>
          <t>Sprintti
1:29:19 (M50 6.)</t>
        </r>
      </text>
    </comment>
    <comment ref="FH31" authorId="1" shapeId="0" xr:uid="{00000000-0006-0000-0000-0000A9010000}">
      <text>
        <r>
          <rPr>
            <b/>
            <sz val="9"/>
            <color indexed="81"/>
            <rFont val="Tahoma"/>
            <family val="2"/>
          </rPr>
          <t>200m+10km+3km
43:45 (M50 11.)</t>
        </r>
      </text>
    </comment>
    <comment ref="GF31" authorId="1" shapeId="0" xr:uid="{00000000-0006-0000-0000-0000AA010000}">
      <text>
        <r>
          <rPr>
            <b/>
            <sz val="9"/>
            <color indexed="81"/>
            <rFont val="Tahoma"/>
            <family val="2"/>
          </rPr>
          <t>Tour 120</t>
        </r>
      </text>
    </comment>
    <comment ref="HO31" authorId="1" shapeId="0" xr:uid="{00000000-0006-0000-0000-0000AB010000}">
      <text>
        <r>
          <rPr>
            <b/>
            <sz val="9"/>
            <color indexed="81"/>
            <rFont val="Tahoma"/>
            <family val="2"/>
          </rPr>
          <t>10km
55:09 (M50 17.)</t>
        </r>
      </text>
    </comment>
    <comment ref="HQ31" authorId="1" shapeId="0" xr:uid="{00000000-0006-0000-0000-0000AC010000}">
      <text>
        <r>
          <rPr>
            <b/>
            <sz val="9"/>
            <color indexed="81"/>
            <rFont val="Tahoma"/>
            <family val="2"/>
          </rPr>
          <t>1269,9km</t>
        </r>
      </text>
    </comment>
    <comment ref="IE31" authorId="1" shapeId="0" xr:uid="{00000000-0006-0000-0000-0000AD010000}">
      <text>
        <r>
          <rPr>
            <b/>
            <sz val="9"/>
            <color indexed="81"/>
            <rFont val="Tahoma"/>
            <family val="2"/>
          </rPr>
          <t>10km
52:22 (M 38.)</t>
        </r>
      </text>
    </comment>
    <comment ref="IL31" authorId="1" shapeId="0" xr:uid="{00000000-0006-0000-0000-0000AE010000}">
      <text>
        <r>
          <rPr>
            <b/>
            <sz val="9"/>
            <color indexed="81"/>
            <rFont val="Tahoma"/>
            <family val="2"/>
          </rPr>
          <t>171,1km</t>
        </r>
      </text>
    </comment>
    <comment ref="IX31" authorId="0" shapeId="0" xr:uid="{00000000-0006-0000-0000-0000AF010000}">
      <text>
        <r>
          <rPr>
            <sz val="9"/>
            <color indexed="81"/>
            <rFont val="Tahoma"/>
            <family val="2"/>
          </rPr>
          <t xml:space="preserve">26.10.2019
Kaarinan Syysmaraton
10km 
</t>
        </r>
        <r>
          <rPr>
            <b/>
            <sz val="9"/>
            <color indexed="81"/>
            <rFont val="Tahoma"/>
            <family val="2"/>
          </rPr>
          <t xml:space="preserve">52:22 </t>
        </r>
        <r>
          <rPr>
            <sz val="9"/>
            <color indexed="81"/>
            <rFont val="Tahoma"/>
            <family val="2"/>
          </rPr>
          <t>(M 38.)</t>
        </r>
      </text>
    </comment>
    <comment ref="AI32" authorId="0" shapeId="0" xr:uid="{00000000-0006-0000-0000-0000B0010000}">
      <text>
        <r>
          <rPr>
            <b/>
            <sz val="9"/>
            <color indexed="81"/>
            <rFont val="Tahoma"/>
            <family val="2"/>
          </rPr>
          <t>6,9km</t>
        </r>
      </text>
    </comment>
    <comment ref="BK32" authorId="0" shapeId="0" xr:uid="{00000000-0006-0000-0000-0000B1010000}">
      <text>
        <r>
          <rPr>
            <b/>
            <sz val="9"/>
            <color indexed="81"/>
            <rFont val="Tahoma"/>
            <family val="2"/>
          </rPr>
          <t>2720m</t>
        </r>
      </text>
    </comment>
    <comment ref="CF32" authorId="0" shapeId="0" xr:uid="{00000000-0006-0000-0000-0000B2010000}">
      <text>
        <r>
          <rPr>
            <b/>
            <sz val="9"/>
            <color indexed="81"/>
            <rFont val="Tahoma"/>
            <family val="2"/>
          </rPr>
          <t>juoksu-pyörä-juoksu
5,5km+20km+2,8km 
1:31:53,8 (M 9.)</t>
        </r>
      </text>
    </comment>
    <comment ref="DW32" authorId="1" shapeId="0" xr:uid="{00000000-0006-0000-0000-0000B3010000}">
      <text>
        <r>
          <rPr>
            <b/>
            <sz val="9"/>
            <color indexed="81"/>
            <rFont val="Tahoma"/>
            <family val="2"/>
          </rPr>
          <t>1/8
1:21:34 (M 21.)</t>
        </r>
      </text>
    </comment>
    <comment ref="FM32" authorId="1" shapeId="0" xr:uid="{00000000-0006-0000-0000-0000B4010000}">
      <text>
        <r>
          <rPr>
            <b/>
            <sz val="9"/>
            <color indexed="81"/>
            <rFont val="Tahoma"/>
            <family val="2"/>
          </rPr>
          <t>750m+20km+5km
1:29:30 (M40 9.)</t>
        </r>
      </text>
    </comment>
    <comment ref="FV32" authorId="1" shapeId="0" xr:uid="{00000000-0006-0000-0000-0000B5010000}">
      <text>
        <r>
          <rPr>
            <b/>
            <sz val="9"/>
            <color indexed="81"/>
            <rFont val="Tahoma"/>
            <family val="2"/>
          </rPr>
          <t>10,7km
17:37 (M40 9.)</t>
        </r>
      </text>
    </comment>
    <comment ref="GB32" authorId="1" shapeId="0" xr:uid="{00000000-0006-0000-0000-0000B6010000}">
      <text>
        <r>
          <rPr>
            <b/>
            <sz val="9"/>
            <color indexed="81"/>
            <rFont val="Tahoma"/>
            <family val="2"/>
          </rPr>
          <t>Puolimarathon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1:56:44 (M40 51.)</t>
        </r>
      </text>
    </comment>
    <comment ref="GK32" authorId="1" shapeId="0" xr:uid="{00000000-0006-0000-0000-0000B7010000}">
      <text>
        <r>
          <rPr>
            <b/>
            <sz val="9"/>
            <color indexed="81"/>
            <rFont val="Tahoma"/>
            <family val="2"/>
          </rPr>
          <t>55:00 (M 4.)</t>
        </r>
      </text>
    </comment>
    <comment ref="HI32" authorId="1" shapeId="0" xr:uid="{00000000-0006-0000-0000-0000B8010000}">
      <text>
        <r>
          <rPr>
            <b/>
            <sz val="9"/>
            <color indexed="81"/>
            <rFont val="Tahoma"/>
            <family val="2"/>
          </rPr>
          <t>1km
1:28,09 (M 4.)</t>
        </r>
      </text>
    </comment>
    <comment ref="HV32" authorId="1" shapeId="0" xr:uid="{00000000-0006-0000-0000-0000B9010000}">
      <text>
        <r>
          <rPr>
            <b/>
            <sz val="9"/>
            <color indexed="81"/>
            <rFont val="Tahoma"/>
            <family val="2"/>
          </rPr>
          <t>Maraton
4:32:53 (M 32.)</t>
        </r>
      </text>
    </comment>
    <comment ref="IE32" authorId="1" shapeId="0" xr:uid="{00000000-0006-0000-0000-0000BA010000}">
      <text>
        <r>
          <rPr>
            <b/>
            <sz val="9"/>
            <color indexed="81"/>
            <rFont val="Tahoma"/>
            <family val="2"/>
          </rPr>
          <t>10km
50:15 (M 30.)</t>
        </r>
      </text>
    </comment>
    <comment ref="IL32" authorId="1" shapeId="0" xr:uid="{00000000-0006-0000-0000-0000BB010000}">
      <text>
        <r>
          <rPr>
            <b/>
            <sz val="9"/>
            <color indexed="81"/>
            <rFont val="Tahoma"/>
            <family val="2"/>
          </rPr>
          <t>160,2km</t>
        </r>
      </text>
    </comment>
    <comment ref="IV32" authorId="1" shapeId="0" xr:uid="{00000000-0006-0000-0000-0000BC010000}">
      <text>
        <r>
          <rPr>
            <sz val="9"/>
            <color indexed="81"/>
            <rFont val="Tahoma"/>
            <family val="2"/>
          </rPr>
          <t xml:space="preserve">13.8.2019
Aluecup Trömperin tempo AM
10,7km </t>
        </r>
        <r>
          <rPr>
            <b/>
            <sz val="9"/>
            <color indexed="81"/>
            <rFont val="Tahoma"/>
            <family val="2"/>
          </rPr>
          <t>17:37</t>
        </r>
        <r>
          <rPr>
            <sz val="9"/>
            <color indexed="81"/>
            <rFont val="Tahoma"/>
            <family val="2"/>
          </rPr>
          <t xml:space="preserve"> (M40 9.)</t>
        </r>
      </text>
    </comment>
    <comment ref="IX32" authorId="0" shapeId="0" xr:uid="{00000000-0006-0000-0000-0000BD010000}">
      <text>
        <r>
          <rPr>
            <sz val="9"/>
            <color indexed="81"/>
            <rFont val="Tahoma"/>
            <family val="2"/>
          </rPr>
          <t xml:space="preserve">26.10.2019
Kaarinan Syysmaraton
10km 
</t>
        </r>
        <r>
          <rPr>
            <b/>
            <sz val="9"/>
            <color indexed="81"/>
            <rFont val="Tahoma"/>
            <family val="2"/>
          </rPr>
          <t xml:space="preserve">50:15 </t>
        </r>
        <r>
          <rPr>
            <sz val="9"/>
            <color indexed="81"/>
            <rFont val="Tahoma"/>
            <family val="2"/>
          </rPr>
          <t>(M 30.)</t>
        </r>
      </text>
    </comment>
    <comment ref="IY32" authorId="1" shapeId="0" xr:uid="{00000000-0006-0000-0000-0000BE010000}">
      <text>
        <r>
          <rPr>
            <sz val="9"/>
            <color indexed="81"/>
            <rFont val="Tahoma"/>
            <family val="2"/>
          </rPr>
          <t>17.8.2019
Paavo Nurmi Marathon</t>
        </r>
        <r>
          <rPr>
            <b/>
            <sz val="9"/>
            <color indexed="81"/>
            <rFont val="Tahoma"/>
            <family val="2"/>
          </rPr>
          <t xml:space="preserve">
1:56:44 </t>
        </r>
        <r>
          <rPr>
            <sz val="9"/>
            <color indexed="81"/>
            <rFont val="Tahoma"/>
            <family val="2"/>
          </rPr>
          <t>(M40 51.)</t>
        </r>
      </text>
    </comment>
    <comment ref="IZ32" authorId="1" shapeId="0" xr:uid="{00000000-0006-0000-0000-0000BF010000}">
      <text>
        <r>
          <rPr>
            <sz val="9"/>
            <color indexed="81"/>
            <rFont val="Tahoma"/>
            <family val="2"/>
          </rPr>
          <t xml:space="preserve">5.10.2019
Itämeri maraton, Hanko
</t>
        </r>
        <r>
          <rPr>
            <b/>
            <sz val="9"/>
            <color indexed="81"/>
            <rFont val="Tahoma"/>
            <family val="2"/>
          </rPr>
          <t xml:space="preserve">4:32:53 </t>
        </r>
        <r>
          <rPr>
            <sz val="9"/>
            <color indexed="81"/>
            <rFont val="Tahoma"/>
            <family val="2"/>
          </rPr>
          <t>(M 32.)</t>
        </r>
      </text>
    </comment>
    <comment ref="AI33" authorId="0" shapeId="0" xr:uid="{00000000-0006-0000-0000-0000C0010000}">
      <text>
        <r>
          <rPr>
            <b/>
            <sz val="9"/>
            <color indexed="81"/>
            <rFont val="Tahoma"/>
            <family val="2"/>
          </rPr>
          <t>14,1km</t>
        </r>
      </text>
    </comment>
    <comment ref="AR33" authorId="0" shapeId="0" xr:uid="{00000000-0006-0000-0000-0000C1010000}">
      <text>
        <r>
          <rPr>
            <b/>
            <sz val="9"/>
            <color indexed="81"/>
            <rFont val="Tahoma"/>
            <family val="2"/>
          </rPr>
          <t>10km
51:59 (M60 2.)</t>
        </r>
      </text>
    </comment>
    <comment ref="BB33" authorId="0" shapeId="0" xr:uid="{00000000-0006-0000-0000-0000C2010000}">
      <text>
        <r>
          <rPr>
            <b/>
            <sz val="9"/>
            <color indexed="81"/>
            <rFont val="Tahoma"/>
            <family val="2"/>
          </rPr>
          <t>10km
51:35 (6.)</t>
        </r>
      </text>
    </comment>
    <comment ref="BJ33" authorId="0" shapeId="0" xr:uid="{00000000-0006-0000-0000-0000C3010000}">
      <text>
        <r>
          <rPr>
            <b/>
            <sz val="9"/>
            <color indexed="81"/>
            <rFont val="Tahoma"/>
            <family val="2"/>
          </rPr>
          <t>9,1km 
45:48 (10.)</t>
        </r>
      </text>
    </comment>
    <comment ref="BT33" authorId="0" shapeId="0" xr:uid="{00000000-0006-0000-0000-0000C4010000}">
      <text>
        <r>
          <rPr>
            <b/>
            <sz val="9"/>
            <color indexed="81"/>
            <rFont val="Tahoma"/>
            <family val="2"/>
          </rPr>
          <t>6,5km
32:13 (M 2.)</t>
        </r>
      </text>
    </comment>
    <comment ref="DC33" authorId="1" shapeId="0" xr:uid="{00000000-0006-0000-0000-0000C5010000}">
      <text>
        <r>
          <rPr>
            <b/>
            <sz val="9"/>
            <color indexed="81"/>
            <rFont val="Tahoma"/>
            <family val="2"/>
          </rPr>
          <t>10km 
50:44 (M60 9.)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N33" authorId="1" shapeId="0" xr:uid="{00000000-0006-0000-0000-0000C6010000}">
      <text>
        <r>
          <rPr>
            <b/>
            <sz val="9"/>
            <color indexed="81"/>
            <rFont val="Tahoma"/>
            <family val="2"/>
          </rPr>
          <t>7km
37:09 (M60 6.)</t>
        </r>
      </text>
    </comment>
    <comment ref="EG33" authorId="1" shapeId="0" xr:uid="{00000000-0006-0000-0000-0000C7010000}">
      <text>
        <r>
          <rPr>
            <b/>
            <sz val="9"/>
            <color indexed="81"/>
            <rFont val="Tahoma"/>
            <family val="2"/>
          </rPr>
          <t>5,4km
27:49 (M60 12.)</t>
        </r>
      </text>
    </comment>
    <comment ref="ET33" authorId="1" shapeId="0" xr:uid="{00000000-0006-0000-0000-0000C8010000}">
      <text>
        <r>
          <rPr>
            <b/>
            <sz val="9"/>
            <color indexed="81"/>
            <rFont val="Tahoma"/>
            <family val="2"/>
          </rPr>
          <t>10km
51:25 (M60 3.)</t>
        </r>
      </text>
    </comment>
    <comment ref="FB33" authorId="1" shapeId="0" xr:uid="{00000000-0006-0000-0000-0000C9010000}">
      <text>
        <r>
          <rPr>
            <b/>
            <sz val="9"/>
            <color indexed="81"/>
            <rFont val="Tahoma"/>
            <family val="2"/>
          </rPr>
          <t>10km +~600m eksyminen 
52:29 (M50 15.)</t>
        </r>
      </text>
    </comment>
    <comment ref="FG33" authorId="1" shapeId="0" xr:uid="{00000000-0006-0000-0000-0000CA010000}">
      <text>
        <r>
          <rPr>
            <b/>
            <sz val="9"/>
            <color indexed="81"/>
            <rFont val="Tahoma"/>
            <family val="2"/>
          </rPr>
          <t>5,2km
52:13 (14.)</t>
        </r>
      </text>
    </comment>
    <comment ref="FQ33" authorId="1" shapeId="0" xr:uid="{00000000-0006-0000-0000-0000CB010000}">
      <text>
        <r>
          <rPr>
            <b/>
            <sz val="9"/>
            <color indexed="81"/>
            <rFont val="Tahoma"/>
            <family val="2"/>
          </rPr>
          <t>Viesti
Salon Vilpas 2:19:23 (M50 3.)</t>
        </r>
      </text>
    </comment>
    <comment ref="GB33" authorId="1" shapeId="0" xr:uid="{00000000-0006-0000-0000-0000CC010000}">
      <text>
        <r>
          <rPr>
            <b/>
            <sz val="9"/>
            <color indexed="81"/>
            <rFont val="Tahoma"/>
            <family val="2"/>
          </rPr>
          <t>10km
49:31 (M 74.)</t>
        </r>
      </text>
    </comment>
    <comment ref="GP33" authorId="1" shapeId="0" xr:uid="{00000000-0006-0000-0000-0000CD010000}">
      <text>
        <r>
          <rPr>
            <b/>
            <sz val="9"/>
            <color indexed="81"/>
            <rFont val="Tahoma"/>
            <family val="2"/>
          </rPr>
          <t>9km
45:43 (M50 4.)</t>
        </r>
      </text>
    </comment>
    <comment ref="HO33" authorId="1" shapeId="0" xr:uid="{00000000-0006-0000-0000-0000CE010000}">
      <text>
        <r>
          <rPr>
            <b/>
            <sz val="9"/>
            <color indexed="81"/>
            <rFont val="Tahoma"/>
            <family val="2"/>
          </rPr>
          <t>10km
50:05 (M60 8.)</t>
        </r>
      </text>
    </comment>
    <comment ref="HQ33" authorId="1" shapeId="0" xr:uid="{00000000-0006-0000-0000-0000CF010000}">
      <text>
        <r>
          <rPr>
            <b/>
            <sz val="9"/>
            <color indexed="81"/>
            <rFont val="Tahoma"/>
            <family val="2"/>
          </rPr>
          <t>729,2km</t>
        </r>
      </text>
    </comment>
    <comment ref="II33" authorId="1" shapeId="0" xr:uid="{00000000-0006-0000-0000-0000D0010000}">
      <text>
        <r>
          <rPr>
            <b/>
            <sz val="9"/>
            <color indexed="81"/>
            <rFont val="Tahoma"/>
            <family val="2"/>
          </rPr>
          <t>7,8km
41:16 (hölkkä 10.)</t>
        </r>
      </text>
    </comment>
    <comment ref="IL33" authorId="1" shapeId="0" xr:uid="{00000000-0006-0000-0000-0000D1010000}">
      <text>
        <r>
          <rPr>
            <b/>
            <sz val="9"/>
            <color indexed="81"/>
            <rFont val="Tahoma"/>
            <family val="2"/>
          </rPr>
          <t>197,3km</t>
        </r>
      </text>
    </comment>
    <comment ref="IM33" authorId="1" shapeId="0" xr:uid="{00000000-0006-0000-0000-0000D2010000}">
      <text>
        <r>
          <rPr>
            <b/>
            <sz val="9"/>
            <color indexed="81"/>
            <rFont val="Tahoma"/>
            <family val="2"/>
          </rPr>
          <t>1/4-maraton
58:28 (M 6.)</t>
        </r>
      </text>
    </comment>
    <comment ref="IT33" authorId="1" shapeId="0" xr:uid="{00000000-0006-0000-0000-0000D3010000}">
      <text>
        <r>
          <rPr>
            <b/>
            <sz val="9"/>
            <color indexed="81"/>
            <rFont val="Tahoma"/>
            <family val="2"/>
          </rPr>
          <t>1/2-maraton
2:00:18 (2.)</t>
        </r>
      </text>
    </comment>
    <comment ref="IX33" authorId="0" shapeId="0" xr:uid="{00000000-0006-0000-0000-0000D4010000}">
      <text>
        <r>
          <rPr>
            <sz val="9"/>
            <color indexed="81"/>
            <rFont val="Tahoma"/>
            <family val="2"/>
          </rPr>
          <t xml:space="preserve">17.8.2019
Paavo Nurmi Marathon
</t>
        </r>
        <r>
          <rPr>
            <b/>
            <sz val="9"/>
            <color indexed="81"/>
            <rFont val="Tahoma"/>
            <family val="2"/>
          </rPr>
          <t xml:space="preserve">49:31 </t>
        </r>
        <r>
          <rPr>
            <sz val="9"/>
            <color indexed="81"/>
            <rFont val="Tahoma"/>
            <family val="2"/>
          </rPr>
          <t>(M 74.)</t>
        </r>
      </text>
    </comment>
    <comment ref="IY33" authorId="1" shapeId="0" xr:uid="{00000000-0006-0000-0000-0000D5010000}">
      <text>
        <r>
          <rPr>
            <sz val="9"/>
            <color indexed="81"/>
            <rFont val="Tahoma"/>
            <family val="2"/>
          </rPr>
          <t>31.12.2019
Uudenvuodenaattojuoksu (Andi-maraton)</t>
        </r>
        <r>
          <rPr>
            <b/>
            <sz val="9"/>
            <color indexed="81"/>
            <rFont val="Tahoma"/>
            <family val="2"/>
          </rPr>
          <t xml:space="preserve">
2:00:18 </t>
        </r>
        <r>
          <rPr>
            <sz val="9"/>
            <color indexed="81"/>
            <rFont val="Tahoma"/>
            <family val="2"/>
          </rPr>
          <t>(2.)</t>
        </r>
      </text>
    </comment>
    <comment ref="U34" authorId="0" shapeId="0" xr:uid="{00000000-0006-0000-0000-0000D6010000}">
      <text>
        <r>
          <rPr>
            <b/>
            <sz val="9"/>
            <color indexed="81"/>
            <rFont val="Tahoma"/>
            <family val="2"/>
          </rPr>
          <t>50km 
3:55:36 (257.)</t>
        </r>
      </text>
    </comment>
    <comment ref="X34" authorId="0" shapeId="0" xr:uid="{00000000-0006-0000-0000-0000D7010000}">
      <text>
        <r>
          <rPr>
            <b/>
            <sz val="9"/>
            <color indexed="81"/>
            <rFont val="Tahoma"/>
            <family val="2"/>
          </rPr>
          <t>45km 
2:45:17 (69.)</t>
        </r>
      </text>
    </comment>
    <comment ref="AE34" authorId="0" shapeId="0" xr:uid="{00000000-0006-0000-0000-0000D8010000}">
      <text>
        <r>
          <rPr>
            <b/>
            <sz val="9"/>
            <color indexed="81"/>
            <rFont val="Tahoma"/>
            <family val="2"/>
          </rPr>
          <t>90km
8:52:01 (5905.)</t>
        </r>
      </text>
    </comment>
    <comment ref="AF34" authorId="0" shapeId="0" xr:uid="{00000000-0006-0000-0000-0000D9010000}">
      <text>
        <r>
          <rPr>
            <b/>
            <sz val="9"/>
            <color indexed="81"/>
            <rFont val="Tahoma"/>
            <family val="2"/>
          </rPr>
          <t>50km vapaa
3:06:24 (M40 68.)</t>
        </r>
      </text>
    </comment>
    <comment ref="AS34" authorId="0" shapeId="0" xr:uid="{00000000-0006-0000-0000-0000DA010000}">
      <text>
        <r>
          <rPr>
            <b/>
            <sz val="9"/>
            <color indexed="81"/>
            <rFont val="Tahoma"/>
            <family val="2"/>
          </rPr>
          <t>77km
2:06:12 (30.)</t>
        </r>
      </text>
    </comment>
    <comment ref="BN34" authorId="0" shapeId="0" xr:uid="{00000000-0006-0000-0000-0000DB010000}">
      <text>
        <r>
          <rPr>
            <b/>
            <sz val="9"/>
            <color indexed="81"/>
            <rFont val="Tahoma"/>
            <family val="2"/>
          </rPr>
          <t>10,5km
16:08 (M40 4.)</t>
        </r>
      </text>
    </comment>
    <comment ref="BQ34" authorId="0" shapeId="0" xr:uid="{00000000-0006-0000-0000-0000DC010000}">
      <text>
        <r>
          <rPr>
            <b/>
            <sz val="9"/>
            <color indexed="81"/>
            <rFont val="Tahoma"/>
            <family val="2"/>
          </rPr>
          <t>50km
1:19:46 (M40 6.)</t>
        </r>
      </text>
    </comment>
    <comment ref="CJ34" authorId="0" shapeId="0" xr:uid="{00000000-0006-0000-0000-0000DD010000}">
      <text>
        <r>
          <rPr>
            <b/>
            <sz val="9"/>
            <color indexed="81"/>
            <rFont val="Tahoma"/>
            <family val="2"/>
          </rPr>
          <t>20km
29:52 (kat2. 15.)</t>
        </r>
      </text>
    </comment>
    <comment ref="CK34" authorId="0" shapeId="0" xr:uid="{00000000-0006-0000-0000-0000DE010000}">
      <text>
        <r>
          <rPr>
            <b/>
            <sz val="9"/>
            <color indexed="81"/>
            <rFont val="Tahoma"/>
            <family val="2"/>
          </rPr>
          <t>10km
15:44 (M40 5.)</t>
        </r>
      </text>
    </comment>
    <comment ref="CN34" authorId="0" shapeId="0" xr:uid="{00000000-0006-0000-0000-0000DF010000}">
      <text>
        <r>
          <rPr>
            <b/>
            <sz val="9"/>
            <color indexed="81"/>
            <rFont val="Tahoma"/>
            <family val="2"/>
          </rPr>
          <t>26,6km
41:45,94 (M40 6.)</t>
        </r>
      </text>
    </comment>
    <comment ref="CT34" authorId="0" shapeId="0" xr:uid="{00000000-0006-0000-0000-0000E0010000}">
      <text>
        <r>
          <rPr>
            <b/>
            <sz val="9"/>
            <color indexed="81"/>
            <rFont val="Tahoma"/>
            <family val="2"/>
          </rPr>
          <t>Klassikko 134km</t>
        </r>
      </text>
    </comment>
    <comment ref="DE34" authorId="1" shapeId="0" xr:uid="{00000000-0006-0000-0000-0000E1010000}">
      <text>
        <r>
          <rPr>
            <b/>
            <sz val="9"/>
            <color indexed="81"/>
            <rFont val="Tahoma"/>
            <family val="2"/>
          </rPr>
          <t>300km
7:56</t>
        </r>
      </text>
    </comment>
    <comment ref="FV34" authorId="1" shapeId="0" xr:uid="{00000000-0006-0000-0000-0000E2010000}">
      <text>
        <r>
          <rPr>
            <b/>
            <sz val="9"/>
            <color indexed="81"/>
            <rFont val="Tahoma"/>
            <family val="2"/>
          </rPr>
          <t>10,7km
15:33 (M40 3.)</t>
        </r>
      </text>
    </comment>
    <comment ref="GC34" authorId="1" shapeId="0" xr:uid="{00000000-0006-0000-0000-0000E3010000}">
      <text>
        <r>
          <rPr>
            <b/>
            <sz val="9"/>
            <color indexed="81"/>
            <rFont val="Tahoma"/>
            <family val="2"/>
          </rPr>
          <t>28,3km
44:51,54 (M40 22.)</t>
        </r>
      </text>
    </comment>
    <comment ref="GG34" authorId="1" shapeId="0" xr:uid="{00000000-0006-0000-0000-0000E4010000}">
      <text>
        <r>
          <rPr>
            <b/>
            <sz val="9"/>
            <color indexed="81"/>
            <rFont val="Tahoma"/>
            <family val="2"/>
          </rPr>
          <t>111km
dnf</t>
        </r>
      </text>
    </comment>
    <comment ref="GN34" authorId="1" shapeId="0" xr:uid="{00000000-0006-0000-0000-0000E5010000}">
      <text>
        <r>
          <rPr>
            <b/>
            <sz val="9"/>
            <color indexed="81"/>
            <rFont val="Tahoma"/>
            <family val="2"/>
          </rPr>
          <t>10km + 10km
14:28,9 + 14:27,5
28:56,4 (M40 6.)</t>
        </r>
      </text>
    </comment>
    <comment ref="GS34" authorId="1" shapeId="0" xr:uid="{00000000-0006-0000-0000-0000E6010000}">
      <text>
        <r>
          <rPr>
            <b/>
            <sz val="9"/>
            <color indexed="81"/>
            <rFont val="Tahoma"/>
            <family val="2"/>
          </rPr>
          <t>14:30 (M40 4.)</t>
        </r>
      </text>
    </comment>
    <comment ref="GY34" authorId="1" shapeId="0" xr:uid="{00000000-0006-0000-0000-0000E7010000}">
      <text>
        <r>
          <rPr>
            <b/>
            <sz val="9"/>
            <color indexed="81"/>
            <rFont val="Tahoma"/>
            <family val="2"/>
          </rPr>
          <t>Prologi 2,3km
3:36,42 (Master 1 22.)
Kortteli
-10 kierr. (Master 1 21.)</t>
        </r>
      </text>
    </comment>
    <comment ref="GZ34" authorId="1" shapeId="0" xr:uid="{00000000-0006-0000-0000-0000E8010000}">
      <text>
        <r>
          <rPr>
            <b/>
            <sz val="9"/>
            <color indexed="81"/>
            <rFont val="Tahoma"/>
            <family val="2"/>
          </rPr>
          <t>90km
2:23:23 (Master 1 23.)</t>
        </r>
      </text>
    </comment>
    <comment ref="HZ34" authorId="1" shapeId="0" xr:uid="{00000000-0006-0000-0000-0000E9010000}">
      <text>
        <r>
          <rPr>
            <b/>
            <sz val="9"/>
            <color indexed="81"/>
            <rFont val="Tahoma"/>
            <family val="2"/>
          </rPr>
          <t>Kraveli
140km</t>
        </r>
      </text>
    </comment>
    <comment ref="IV34" authorId="0" shapeId="0" xr:uid="{00000000-0006-0000-0000-0000EA010000}">
      <text>
        <r>
          <rPr>
            <sz val="9"/>
            <color indexed="81"/>
            <rFont val="Tahoma"/>
            <family val="2"/>
          </rPr>
          <t>24.8.2019
Tienoon Tempo, Lieto
10km + 10km
toinen ajo</t>
        </r>
        <r>
          <rPr>
            <b/>
            <sz val="9"/>
            <color indexed="81"/>
            <rFont val="Tahoma"/>
            <family val="2"/>
          </rPr>
          <t xml:space="preserve">
14:27,5</t>
        </r>
        <r>
          <rPr>
            <sz val="9"/>
            <color indexed="81"/>
            <rFont val="Tahoma"/>
            <family val="2"/>
          </rPr>
          <t xml:space="preserve"> (M40 6.)</t>
        </r>
      </text>
    </comment>
    <comment ref="IW34" authorId="0" shapeId="0" xr:uid="{00000000-0006-0000-0000-0000EB010000}">
      <text>
        <r>
          <rPr>
            <sz val="9"/>
            <color indexed="81"/>
            <rFont val="Tahoma"/>
            <family val="2"/>
          </rPr>
          <t>30.5.2019
Ilpon Tempo 20km</t>
        </r>
        <r>
          <rPr>
            <b/>
            <sz val="9"/>
            <color indexed="81"/>
            <rFont val="Tahoma"/>
            <family val="2"/>
          </rPr>
          <t xml:space="preserve">
29:52</t>
        </r>
        <r>
          <rPr>
            <sz val="9"/>
            <color indexed="81"/>
            <rFont val="Tahoma"/>
            <family val="2"/>
          </rPr>
          <t xml:space="preserve"> (kat2. 15.)</t>
        </r>
      </text>
    </comment>
    <comment ref="DG35" authorId="1" shapeId="0" xr:uid="{00000000-0006-0000-0000-0000EC010000}">
      <text>
        <r>
          <rPr>
            <b/>
            <sz val="9"/>
            <color indexed="81"/>
            <rFont val="Tahoma"/>
            <family val="2"/>
          </rPr>
          <t>1,5+38+10
2:28:39 (M40 40.)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M35" authorId="1" shapeId="0" xr:uid="{00000000-0006-0000-0000-0000ED010000}">
      <text>
        <r>
          <rPr>
            <b/>
            <sz val="9"/>
            <color indexed="81"/>
            <rFont val="Tahoma"/>
            <family val="2"/>
          </rPr>
          <t>2798m (M 8.)</t>
        </r>
      </text>
    </comment>
    <comment ref="DW35" authorId="1" shapeId="0" xr:uid="{00000000-0006-0000-0000-0000EE010000}">
      <text>
        <r>
          <rPr>
            <b/>
            <sz val="9"/>
            <color indexed="81"/>
            <rFont val="Tahoma"/>
            <family val="2"/>
          </rPr>
          <t>1/8
1:11:16 (M 7.)</t>
        </r>
      </text>
    </comment>
    <comment ref="EQ35" authorId="1" shapeId="0" xr:uid="{00000000-0006-0000-0000-0000EF010000}">
      <text>
        <r>
          <rPr>
            <b/>
            <sz val="9"/>
            <color indexed="81"/>
            <rFont val="Tahoma"/>
            <family val="2"/>
          </rPr>
          <t>5:07:44 (M45 25. /SM 18.)</t>
        </r>
      </text>
    </comment>
    <comment ref="GA35" authorId="1" shapeId="0" xr:uid="{00000000-0006-0000-0000-0000F0010000}">
      <text>
        <r>
          <rPr>
            <b/>
            <sz val="9"/>
            <color indexed="81"/>
            <rFont val="Tahoma"/>
            <family val="2"/>
          </rPr>
          <t>11:47:08 (M45 210.)</t>
        </r>
      </text>
    </comment>
    <comment ref="GM35" authorId="1" shapeId="0" xr:uid="{00000000-0006-0000-0000-0000F1010000}">
      <text>
        <r>
          <rPr>
            <b/>
            <sz val="9"/>
            <color indexed="81"/>
            <rFont val="Tahoma"/>
            <family val="2"/>
          </rPr>
          <t>1:02:30 (M 5.)</t>
        </r>
      </text>
    </comment>
    <comment ref="HP35" authorId="1" shapeId="0" xr:uid="{00000000-0006-0000-0000-0000F2010000}">
      <text>
        <r>
          <rPr>
            <b/>
            <sz val="9"/>
            <color indexed="81"/>
            <rFont val="Tahoma"/>
            <family val="2"/>
          </rPr>
          <t>½-maraton
1:39:27 (M45 8.)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Y35" authorId="1" shapeId="0" xr:uid="{00000000-0006-0000-0000-0000F3010000}">
      <text>
        <r>
          <rPr>
            <b/>
            <sz val="9"/>
            <color indexed="81"/>
            <rFont val="Tahoma"/>
            <family val="2"/>
          </rPr>
          <t>8,8km
37:47 (M40 1.)</t>
        </r>
      </text>
    </comment>
    <comment ref="II35" authorId="1" shapeId="0" xr:uid="{00000000-0006-0000-0000-0000F4010000}">
      <text>
        <r>
          <rPr>
            <b/>
            <sz val="9"/>
            <color indexed="81"/>
            <rFont val="Tahoma"/>
            <family val="2"/>
          </rPr>
          <t>11,2km
51:43 (M40 5.)</t>
        </r>
      </text>
    </comment>
    <comment ref="IL35" authorId="1" shapeId="0" xr:uid="{00000000-0006-0000-0000-0000F5010000}">
      <text>
        <r>
          <rPr>
            <b/>
            <sz val="9"/>
            <color indexed="81"/>
            <rFont val="Tahoma"/>
            <family val="2"/>
          </rPr>
          <t>132km</t>
        </r>
      </text>
    </comment>
    <comment ref="IY35" authorId="1" shapeId="0" xr:uid="{00000000-0006-0000-0000-0000F6010000}">
      <text>
        <r>
          <rPr>
            <sz val="9"/>
            <color indexed="81"/>
            <rFont val="Tahoma"/>
            <family val="2"/>
          </rPr>
          <t xml:space="preserve">21.9.2019
Ruisrääkki
</t>
        </r>
        <r>
          <rPr>
            <b/>
            <sz val="9"/>
            <color indexed="81"/>
            <rFont val="Tahoma"/>
            <family val="2"/>
          </rPr>
          <t xml:space="preserve">1:39:27 </t>
        </r>
        <r>
          <rPr>
            <sz val="9"/>
            <color indexed="81"/>
            <rFont val="Tahoma"/>
            <family val="2"/>
          </rPr>
          <t>(M45 8.)</t>
        </r>
      </text>
    </comment>
    <comment ref="JA35" authorId="1" shapeId="0" xr:uid="{00000000-0006-0000-0000-0000F7010000}">
      <text>
        <r>
          <rPr>
            <sz val="9"/>
            <color indexed="81"/>
            <rFont val="Tahoma"/>
            <family val="2"/>
          </rPr>
          <t xml:space="preserve">16.6.2019
Vantaa Triathlon
</t>
        </r>
        <r>
          <rPr>
            <b/>
            <sz val="9"/>
            <color indexed="81"/>
            <rFont val="Tahoma"/>
            <family val="2"/>
          </rPr>
          <t xml:space="preserve">2:28:39 </t>
        </r>
        <r>
          <rPr>
            <sz val="9"/>
            <color indexed="81"/>
            <rFont val="Tahoma"/>
            <family val="2"/>
          </rPr>
          <t>(M40 40.)</t>
        </r>
      </text>
    </comment>
    <comment ref="JB35" authorId="1" shapeId="0" xr:uid="{00000000-0006-0000-0000-0000F8010000}">
      <text>
        <r>
          <rPr>
            <sz val="9"/>
            <color indexed="81"/>
            <rFont val="Tahoma"/>
            <family val="2"/>
          </rPr>
          <t xml:space="preserve">20.7.2019
Finntriathlon Joroinen
</t>
        </r>
        <r>
          <rPr>
            <b/>
            <sz val="9"/>
            <color indexed="81"/>
            <rFont val="Tahoma"/>
            <family val="2"/>
          </rPr>
          <t>5:07:44</t>
        </r>
        <r>
          <rPr>
            <sz val="9"/>
            <color indexed="81"/>
            <rFont val="Tahoma"/>
            <family val="2"/>
          </rPr>
          <t xml:space="preserve"> (M45 25. /SM 18.)</t>
        </r>
      </text>
    </comment>
    <comment ref="JC35" authorId="1" shapeId="0" xr:uid="{00000000-0006-0000-0000-0000F9010000}">
      <text>
        <r>
          <rPr>
            <sz val="9"/>
            <color indexed="81"/>
            <rFont val="Tahoma"/>
            <family val="2"/>
          </rPr>
          <t xml:space="preserve">17.8.2019
IM Kalmar
</t>
        </r>
        <r>
          <rPr>
            <b/>
            <sz val="9"/>
            <color indexed="81"/>
            <rFont val="Tahoma"/>
            <family val="2"/>
          </rPr>
          <t xml:space="preserve">11:47:08 </t>
        </r>
        <r>
          <rPr>
            <sz val="9"/>
            <color indexed="81"/>
            <rFont val="Tahoma"/>
            <family val="2"/>
          </rPr>
          <t>(M45 210.)</t>
        </r>
      </text>
    </comment>
    <comment ref="DW36" authorId="1" shapeId="0" xr:uid="{00000000-0006-0000-0000-0000FA010000}">
      <text>
        <r>
          <rPr>
            <b/>
            <sz val="9"/>
            <color indexed="81"/>
            <rFont val="Tahoma"/>
            <family val="2"/>
          </rPr>
          <t>1/8
1:28:26 (M 32.)</t>
        </r>
      </text>
    </comment>
    <comment ref="FH36" authorId="1" shapeId="0" xr:uid="{00000000-0006-0000-0000-0000FB010000}">
      <text>
        <r>
          <rPr>
            <b/>
            <sz val="9"/>
            <color indexed="81"/>
            <rFont val="Tahoma"/>
            <family val="2"/>
          </rPr>
          <t>200m+10km+3km
42:10 (M40 12.)</t>
        </r>
      </text>
    </comment>
    <comment ref="FV36" authorId="1" shapeId="0" xr:uid="{00000000-0006-0000-0000-0000FC010000}">
      <text>
        <r>
          <rPr>
            <b/>
            <sz val="9"/>
            <color indexed="81"/>
            <rFont val="Tahoma"/>
            <family val="2"/>
          </rPr>
          <t>10,7km
17:34 (M40 8.)</t>
        </r>
      </text>
    </comment>
    <comment ref="GK36" authorId="1" shapeId="0" xr:uid="{00000000-0006-0000-0000-0000FD010000}">
      <text>
        <r>
          <rPr>
            <b/>
            <sz val="9"/>
            <color indexed="81"/>
            <rFont val="Tahoma"/>
            <family val="2"/>
          </rPr>
          <t>55:43 (M 7.)</t>
        </r>
      </text>
    </comment>
    <comment ref="HI36" authorId="1" shapeId="0" xr:uid="{00000000-0006-0000-0000-0000FE010000}">
      <text>
        <r>
          <rPr>
            <b/>
            <sz val="9"/>
            <color indexed="81"/>
            <rFont val="Tahoma"/>
            <family val="2"/>
          </rPr>
          <t>1km
1:27,15 (M 3.)</t>
        </r>
      </text>
    </comment>
    <comment ref="HQ36" authorId="1" shapeId="0" xr:uid="{00000000-0006-0000-0000-0000FF010000}">
      <text>
        <r>
          <rPr>
            <b/>
            <sz val="9"/>
            <color indexed="81"/>
            <rFont val="Tahoma"/>
            <family val="2"/>
          </rPr>
          <t>3625,5km</t>
        </r>
      </text>
    </comment>
    <comment ref="IL36" authorId="1" shapeId="0" xr:uid="{00000000-0006-0000-0000-000000020000}">
      <text>
        <r>
          <rPr>
            <b/>
            <sz val="9"/>
            <color indexed="81"/>
            <rFont val="Tahoma"/>
            <family val="2"/>
          </rPr>
          <t>85,8km</t>
        </r>
      </text>
    </comment>
    <comment ref="IV36" authorId="1" shapeId="0" xr:uid="{00000000-0006-0000-0000-000001020000}">
      <text>
        <r>
          <rPr>
            <sz val="9"/>
            <color indexed="81"/>
            <rFont val="Tahoma"/>
            <family val="2"/>
          </rPr>
          <t xml:space="preserve">13.8.2019
Aluecup Trömperin tempo AM
10,7km </t>
        </r>
        <r>
          <rPr>
            <b/>
            <sz val="9"/>
            <color indexed="81"/>
            <rFont val="Tahoma"/>
            <family val="2"/>
          </rPr>
          <t>17:34</t>
        </r>
        <r>
          <rPr>
            <sz val="9"/>
            <color indexed="81"/>
            <rFont val="Tahoma"/>
            <family val="2"/>
          </rPr>
          <t xml:space="preserve"> (M40 8.)</t>
        </r>
      </text>
    </comment>
    <comment ref="AI37" authorId="0" shapeId="0" xr:uid="{00000000-0006-0000-0000-000002020000}">
      <text>
        <r>
          <rPr>
            <b/>
            <sz val="9"/>
            <color indexed="81"/>
            <rFont val="Tahoma"/>
            <family val="2"/>
          </rPr>
          <t>18,8km</t>
        </r>
      </text>
    </comment>
    <comment ref="BU37" authorId="0" shapeId="0" xr:uid="{00000000-0006-0000-0000-000003020000}">
      <text>
        <r>
          <rPr>
            <b/>
            <sz val="9"/>
            <color indexed="81"/>
            <rFont val="Tahoma"/>
            <family val="2"/>
          </rPr>
          <t>2,5km
46:04 (26.)</t>
        </r>
      </text>
    </comment>
    <comment ref="BV37" authorId="0" shapeId="0" xr:uid="{00000000-0006-0000-0000-000004020000}">
      <text>
        <r>
          <rPr>
            <b/>
            <sz val="9"/>
            <color indexed="81"/>
            <rFont val="Tahoma"/>
            <family val="2"/>
          </rPr>
          <t>16:09 (M 5.)</t>
        </r>
      </text>
    </comment>
    <comment ref="CI37" authorId="0" shapeId="0" xr:uid="{00000000-0006-0000-0000-000005020000}">
      <text>
        <r>
          <rPr>
            <b/>
            <sz val="9"/>
            <color indexed="81"/>
            <rFont val="Tahoma"/>
            <family val="2"/>
          </rPr>
          <t>2,6km
24:21 (2.)</t>
        </r>
      </text>
    </comment>
    <comment ref="CK37" authorId="0" shapeId="0" xr:uid="{00000000-0006-0000-0000-000006020000}">
      <text>
        <r>
          <rPr>
            <b/>
            <sz val="9"/>
            <color indexed="81"/>
            <rFont val="Tahoma"/>
            <family val="2"/>
          </rPr>
          <t>10km
18:13 (M60 1.)</t>
        </r>
      </text>
    </comment>
    <comment ref="CX37" authorId="0" shapeId="0" xr:uid="{00000000-0006-0000-0000-000007020000}">
      <text>
        <r>
          <rPr>
            <b/>
            <sz val="9"/>
            <color indexed="81"/>
            <rFont val="Tahoma"/>
            <family val="2"/>
          </rPr>
          <t>Lead in + 5 kierrosta
~19km
25:29 (M60 2.)</t>
        </r>
      </text>
    </comment>
    <comment ref="DB37" authorId="1" shapeId="0" xr:uid="{00000000-0006-0000-0000-000008020000}">
      <text>
        <r>
          <rPr>
            <b/>
            <sz val="9"/>
            <color indexed="81"/>
            <rFont val="Tahoma"/>
            <family val="2"/>
          </rPr>
          <t>35km
1:07:24 (M 32.)</t>
        </r>
      </text>
    </comment>
    <comment ref="DQ37" authorId="1" shapeId="0" xr:uid="{00000000-0006-0000-0000-000009020000}">
      <text>
        <r>
          <rPr>
            <b/>
            <sz val="9"/>
            <color indexed="81"/>
            <rFont val="Tahoma"/>
            <family val="2"/>
          </rPr>
          <t>2km
3:12,07 (M60 1.)</t>
        </r>
      </text>
    </comment>
    <comment ref="DW37" authorId="1" shapeId="0" xr:uid="{00000000-0006-0000-0000-00000A020000}">
      <text>
        <r>
          <rPr>
            <b/>
            <sz val="9"/>
            <color indexed="81"/>
            <rFont val="Tahoma"/>
            <family val="2"/>
          </rPr>
          <t>Sprintti joukkue
N 50 plus
1:21:45 (6.)</t>
        </r>
      </text>
    </comment>
    <comment ref="DZ37" authorId="1" shapeId="0" xr:uid="{00000000-0006-0000-0000-00000B020000}">
      <text>
        <r>
          <rPr>
            <b/>
            <sz val="9"/>
            <color indexed="81"/>
            <rFont val="Tahoma"/>
            <family val="2"/>
          </rPr>
          <t>Reitti R
56:45 (14.)</t>
        </r>
      </text>
    </comment>
    <comment ref="EF37" authorId="1" shapeId="0" xr:uid="{00000000-0006-0000-0000-00000C020000}">
      <text>
        <r>
          <rPr>
            <b/>
            <sz val="9"/>
            <color indexed="81"/>
            <rFont val="Tahoma"/>
            <family val="2"/>
          </rPr>
          <t>500m
49,89 (M60 3.)</t>
        </r>
      </text>
    </comment>
    <comment ref="EV37" authorId="1" shapeId="0" xr:uid="{00000000-0006-0000-0000-00000D020000}">
      <text>
        <r>
          <rPr>
            <b/>
            <sz val="9"/>
            <color indexed="81"/>
            <rFont val="Tahoma"/>
            <family val="2"/>
          </rPr>
          <t>Sprintin joukkuekisa
1:25:00 (2.)</t>
        </r>
      </text>
    </comment>
    <comment ref="EY37" authorId="1" shapeId="0" xr:uid="{00000000-0006-0000-0000-00000E020000}">
      <text>
        <r>
          <rPr>
            <b/>
            <sz val="9"/>
            <color indexed="81"/>
            <rFont val="Tahoma"/>
            <family val="2"/>
          </rPr>
          <t>3,8km
51:06 (15.)</t>
        </r>
      </text>
    </comment>
    <comment ref="FJ37" authorId="1" shapeId="0" xr:uid="{00000000-0006-0000-0000-00000F020000}">
      <text>
        <r>
          <rPr>
            <b/>
            <sz val="9"/>
            <color indexed="81"/>
            <rFont val="Tahoma"/>
            <family val="2"/>
          </rPr>
          <t>2,8km
44:21 (11.)</t>
        </r>
      </text>
    </comment>
    <comment ref="FV37" authorId="1" shapeId="0" xr:uid="{00000000-0006-0000-0000-000010020000}">
      <text>
        <r>
          <rPr>
            <b/>
            <sz val="9"/>
            <color indexed="81"/>
            <rFont val="Tahoma"/>
            <family val="2"/>
          </rPr>
          <t>10,7km
18:33 (M60 3.)</t>
        </r>
      </text>
    </comment>
    <comment ref="GH37" authorId="1" shapeId="0" xr:uid="{00000000-0006-0000-0000-000011020000}">
      <text>
        <r>
          <rPr>
            <b/>
            <sz val="9"/>
            <color indexed="81"/>
            <rFont val="Tahoma"/>
            <family val="2"/>
          </rPr>
          <t>E 2,4km 
38:13 (3.)</t>
        </r>
      </text>
    </comment>
    <comment ref="GS37" authorId="1" shapeId="0" xr:uid="{00000000-0006-0000-0000-000012020000}">
      <text>
        <r>
          <rPr>
            <b/>
            <sz val="9"/>
            <color indexed="81"/>
            <rFont val="Tahoma"/>
            <family val="2"/>
          </rPr>
          <t>17:17 (M60 1.)</t>
        </r>
      </text>
    </comment>
    <comment ref="HI37" authorId="1" shapeId="0" xr:uid="{00000000-0006-0000-0000-000013020000}">
      <text>
        <r>
          <rPr>
            <b/>
            <sz val="9"/>
            <color indexed="81"/>
            <rFont val="Tahoma"/>
            <family val="2"/>
          </rPr>
          <t>1km
1:37,91 (M 6.)</t>
        </r>
      </text>
    </comment>
    <comment ref="IA37" authorId="1" shapeId="0" xr:uid="{00000000-0006-0000-0000-000014020000}">
      <text>
        <r>
          <rPr>
            <b/>
            <sz val="9"/>
            <color indexed="81"/>
            <rFont val="Tahoma"/>
            <family val="2"/>
          </rPr>
          <t>4,2km
1:19:59 (18.)</t>
        </r>
      </text>
    </comment>
    <comment ref="II37" authorId="1" shapeId="0" xr:uid="{00000000-0006-0000-0000-000015020000}">
      <text>
        <r>
          <rPr>
            <b/>
            <sz val="9"/>
            <color indexed="81"/>
            <rFont val="Tahoma"/>
            <family val="2"/>
          </rPr>
          <t>3km
18:29 (2.)</t>
        </r>
      </text>
    </comment>
    <comment ref="IJ37" authorId="1" shapeId="0" xr:uid="{00000000-0006-0000-0000-000016020000}">
      <text>
        <r>
          <rPr>
            <b/>
            <sz val="9"/>
            <color indexed="81"/>
            <rFont val="Tahoma"/>
            <family val="2"/>
          </rPr>
          <t>550p (14.)</t>
        </r>
      </text>
    </comment>
    <comment ref="IL37" authorId="1" shapeId="0" xr:uid="{00000000-0006-0000-0000-000017020000}">
      <text>
        <r>
          <rPr>
            <b/>
            <sz val="9"/>
            <color indexed="81"/>
            <rFont val="Tahoma"/>
            <family val="2"/>
          </rPr>
          <t>10,5km</t>
        </r>
      </text>
    </comment>
    <comment ref="IO37" authorId="1" shapeId="0" xr:uid="{00000000-0006-0000-0000-000018020000}">
      <text>
        <r>
          <rPr>
            <b/>
            <sz val="9"/>
            <color indexed="81"/>
            <rFont val="Tahoma"/>
            <family val="2"/>
          </rPr>
          <t>630p (11.)</t>
        </r>
      </text>
    </comment>
    <comment ref="IQ37" authorId="1" shapeId="0" xr:uid="{00000000-0006-0000-0000-000019020000}">
      <text>
        <r>
          <rPr>
            <b/>
            <sz val="9"/>
            <color indexed="81"/>
            <rFont val="Tahoma"/>
            <family val="2"/>
          </rPr>
          <t>860p (10.)</t>
        </r>
      </text>
    </comment>
    <comment ref="IT37" authorId="1" shapeId="0" xr:uid="{00000000-0006-0000-0000-00001A020000}">
      <text>
        <r>
          <rPr>
            <b/>
            <sz val="9"/>
            <color indexed="81"/>
            <rFont val="Tahoma"/>
            <family val="2"/>
          </rPr>
          <t>1/8-maraton
42:10 (15.)</t>
        </r>
      </text>
    </comment>
    <comment ref="IV37" authorId="1" shapeId="0" xr:uid="{00000000-0006-0000-0000-00001B020000}">
      <text>
        <r>
          <rPr>
            <sz val="9"/>
            <color indexed="81"/>
            <rFont val="Tahoma"/>
            <family val="2"/>
          </rPr>
          <t xml:space="preserve">27.8.2019
Aluecup Kuusiston tempo 9,8km </t>
        </r>
        <r>
          <rPr>
            <b/>
            <sz val="9"/>
            <color indexed="81"/>
            <rFont val="Tahoma"/>
            <family val="2"/>
          </rPr>
          <t>17:17</t>
        </r>
        <r>
          <rPr>
            <sz val="9"/>
            <color indexed="81"/>
            <rFont val="Tahoma"/>
            <family val="2"/>
          </rPr>
          <t xml:space="preserve"> (M60 1.)</t>
        </r>
      </text>
    </comment>
    <comment ref="BS38" authorId="0" shapeId="0" xr:uid="{00000000-0006-0000-0000-00001C020000}">
      <text>
        <r>
          <rPr>
            <b/>
            <sz val="9"/>
            <color indexed="81"/>
            <rFont val="Tahoma"/>
            <family val="2"/>
          </rPr>
          <t>30km
2:05:22 (M 91.)</t>
        </r>
      </text>
    </comment>
    <comment ref="CT38" authorId="0" shapeId="0" xr:uid="{00000000-0006-0000-0000-00001D020000}">
      <text>
        <r>
          <rPr>
            <b/>
            <sz val="9"/>
            <color indexed="81"/>
            <rFont val="Tahoma"/>
            <family val="2"/>
          </rPr>
          <t>Klassikko 134km</t>
        </r>
      </text>
    </comment>
    <comment ref="DB38" authorId="1" shapeId="0" xr:uid="{00000000-0006-0000-0000-00001E020000}">
      <text>
        <r>
          <rPr>
            <b/>
            <sz val="9"/>
            <color indexed="81"/>
            <rFont val="Tahoma"/>
            <family val="2"/>
          </rPr>
          <t>140km
?</t>
        </r>
      </text>
    </comment>
    <comment ref="DW38" authorId="1" shapeId="0" xr:uid="{00000000-0006-0000-0000-00001F020000}">
      <text>
        <r>
          <rPr>
            <b/>
            <sz val="9"/>
            <color indexed="81"/>
            <rFont val="Tahoma"/>
            <family val="2"/>
          </rPr>
          <t>1/8
1:23:27 (M 25.)</t>
        </r>
      </text>
    </comment>
    <comment ref="FE38" authorId="1" shapeId="0" xr:uid="{00000000-0006-0000-0000-000020020000}">
      <text>
        <r>
          <rPr>
            <b/>
            <sz val="9"/>
            <color indexed="81"/>
            <rFont val="Tahoma"/>
            <family val="2"/>
          </rPr>
          <t>65km
4:07:34 (M 71.)</t>
        </r>
      </text>
    </comment>
    <comment ref="FK38" authorId="1" shapeId="0" xr:uid="{00000000-0006-0000-0000-000021020000}">
      <text>
        <r>
          <rPr>
            <b/>
            <sz val="9"/>
            <color indexed="81"/>
            <rFont val="Tahoma"/>
            <family val="2"/>
          </rPr>
          <t>84km
3:44:22 (M 14.)</t>
        </r>
      </text>
    </comment>
    <comment ref="FV38" authorId="1" shapeId="0" xr:uid="{00000000-0006-0000-0000-000022020000}">
      <text>
        <r>
          <rPr>
            <b/>
            <sz val="9"/>
            <color indexed="81"/>
            <rFont val="Tahoma"/>
            <family val="2"/>
          </rPr>
          <t>10,7km
17:48 (M30 4.)</t>
        </r>
      </text>
    </comment>
    <comment ref="HI38" authorId="1" shapeId="0" xr:uid="{00000000-0006-0000-0000-000023020000}">
      <text>
        <r>
          <rPr>
            <b/>
            <sz val="9"/>
            <color indexed="81"/>
            <rFont val="Tahoma"/>
            <family val="2"/>
          </rPr>
          <t>1km
1:31,17 (M 5.)</t>
        </r>
      </text>
    </comment>
    <comment ref="HQ38" authorId="1" shapeId="0" xr:uid="{00000000-0006-0000-0000-000024020000}">
      <text>
        <r>
          <rPr>
            <b/>
            <sz val="9"/>
            <color indexed="81"/>
            <rFont val="Tahoma"/>
            <family val="2"/>
          </rPr>
          <t>3473km</t>
        </r>
      </text>
    </comment>
    <comment ref="IL38" authorId="1" shapeId="0" xr:uid="{00000000-0006-0000-0000-000025020000}">
      <text>
        <r>
          <rPr>
            <b/>
            <sz val="9"/>
            <color indexed="81"/>
            <rFont val="Tahoma"/>
            <family val="2"/>
          </rPr>
          <t>30km</t>
        </r>
      </text>
    </comment>
    <comment ref="IP38" authorId="1" shapeId="0" xr:uid="{00000000-0006-0000-0000-000026020000}">
      <text/>
    </comment>
    <comment ref="IS38" authorId="1" shapeId="0" xr:uid="{00000000-0006-0000-0000-000027020000}">
      <text>
        <r>
          <rPr>
            <b/>
            <sz val="9"/>
            <color indexed="81"/>
            <rFont val="Tahoma"/>
            <family val="2"/>
          </rPr>
          <t>Sprintti
750m - 20km - 4km
1:01:50 (M30 2.)
*) ajassa ei uintia</t>
        </r>
      </text>
    </comment>
    <comment ref="IV38" authorId="1" shapeId="0" xr:uid="{00000000-0006-0000-0000-000028020000}">
      <text>
        <r>
          <rPr>
            <sz val="9"/>
            <color indexed="81"/>
            <rFont val="Tahoma"/>
            <family val="2"/>
          </rPr>
          <t xml:space="preserve">13.8.2019
Aluecup Trömperin tempo AM
10,7km </t>
        </r>
        <r>
          <rPr>
            <b/>
            <sz val="9"/>
            <color indexed="81"/>
            <rFont val="Tahoma"/>
            <family val="2"/>
          </rPr>
          <t>17:48</t>
        </r>
        <r>
          <rPr>
            <sz val="9"/>
            <color indexed="81"/>
            <rFont val="Tahoma"/>
            <family val="2"/>
          </rPr>
          <t xml:space="preserve"> (M30 4.)</t>
        </r>
      </text>
    </comment>
    <comment ref="X39" authorId="0" shapeId="0" xr:uid="{00000000-0006-0000-0000-000029020000}">
      <text>
        <r>
          <rPr>
            <b/>
            <sz val="9"/>
            <color indexed="81"/>
            <rFont val="Tahoma"/>
            <family val="2"/>
          </rPr>
          <t>45km 
2:48:01 (72.)</t>
        </r>
      </text>
    </comment>
    <comment ref="AE39" authorId="0" shapeId="0" xr:uid="{00000000-0006-0000-0000-00002A020000}">
      <text>
        <r>
          <rPr>
            <b/>
            <sz val="9"/>
            <color indexed="81"/>
            <rFont val="Tahoma"/>
            <family val="2"/>
          </rPr>
          <t>90km
8:57:09 (6083.)</t>
        </r>
      </text>
    </comment>
    <comment ref="AF39" authorId="0" shapeId="0" xr:uid="{00000000-0006-0000-0000-00002B020000}">
      <text>
        <r>
          <rPr>
            <b/>
            <sz val="9"/>
            <color indexed="81"/>
            <rFont val="Tahoma"/>
            <family val="2"/>
          </rPr>
          <t>50km vapaa
3:03:34 (M50 53.)</t>
        </r>
      </text>
    </comment>
    <comment ref="BC39" authorId="0" shapeId="0" xr:uid="{00000000-0006-0000-0000-00002C020000}">
      <text>
        <r>
          <rPr>
            <b/>
            <sz val="9"/>
            <color indexed="81"/>
            <rFont val="Tahoma"/>
            <family val="2"/>
          </rPr>
          <t xml:space="preserve">40km
1:08:31 (M50 7.)
</t>
        </r>
      </text>
    </comment>
    <comment ref="BR39" authorId="0" shapeId="0" xr:uid="{00000000-0006-0000-0000-00002D020000}">
      <text>
        <r>
          <rPr>
            <b/>
            <sz val="9"/>
            <color indexed="81"/>
            <rFont val="Tahoma"/>
            <family val="2"/>
          </rPr>
          <t>88km
2:24:30 (M50 6.)</t>
        </r>
      </text>
    </comment>
    <comment ref="BZ39" authorId="0" shapeId="0" xr:uid="{00000000-0006-0000-0000-00002E020000}">
      <text>
        <r>
          <rPr>
            <b/>
            <sz val="9"/>
            <color indexed="81"/>
            <rFont val="Tahoma"/>
            <family val="2"/>
          </rPr>
          <t>104km
2:46:44 (M50 4.)</t>
        </r>
      </text>
    </comment>
    <comment ref="DB39" authorId="1" shapeId="0" xr:uid="{00000000-0006-0000-0000-00002F020000}">
      <text>
        <r>
          <rPr>
            <b/>
            <sz val="9"/>
            <color indexed="81"/>
            <rFont val="Tahoma"/>
            <family val="2"/>
          </rPr>
          <t>95km Master cup
2:18:47 (M40 32.)
*laskettu samaksi kisaksi normi 95km lähdön kanssa
*kisassa mukana velolainen joka ei halua supercup-pisteitä</t>
        </r>
      </text>
    </comment>
    <comment ref="DW39" authorId="1" shapeId="0" xr:uid="{00000000-0006-0000-0000-000030020000}">
      <text>
        <r>
          <rPr>
            <b/>
            <sz val="9"/>
            <color indexed="81"/>
            <rFont val="Tahoma"/>
            <family val="2"/>
          </rPr>
          <t>Sprintti joukkue
ExAC
1:05:54 (1.)</t>
        </r>
      </text>
    </comment>
    <comment ref="EW39" authorId="1" shapeId="0" xr:uid="{00000000-0006-0000-0000-000031020000}">
      <text>
        <r>
          <rPr>
            <b/>
            <sz val="9"/>
            <color indexed="81"/>
            <rFont val="Tahoma"/>
            <family val="2"/>
          </rPr>
          <t>110km
2:50:36 (16.)</t>
        </r>
      </text>
    </comment>
    <comment ref="FV39" authorId="1" shapeId="0" xr:uid="{00000000-0006-0000-0000-000032020000}">
      <text>
        <r>
          <rPr>
            <b/>
            <sz val="9"/>
            <color indexed="81"/>
            <rFont val="Tahoma"/>
            <family val="2"/>
          </rPr>
          <t>10,7km
17:33 (M50 6.)</t>
        </r>
      </text>
    </comment>
    <comment ref="GG39" authorId="1" shapeId="0" xr:uid="{00000000-0006-0000-0000-000033020000}">
      <text>
        <r>
          <rPr>
            <b/>
            <sz val="9"/>
            <color indexed="81"/>
            <rFont val="Tahoma"/>
            <family val="2"/>
          </rPr>
          <t>92,4km
2:45:20 (M50 22.)</t>
        </r>
      </text>
    </comment>
    <comment ref="GY39" authorId="1" shapeId="0" xr:uid="{00000000-0006-0000-0000-000034020000}">
      <text>
        <r>
          <rPr>
            <b/>
            <sz val="9"/>
            <color indexed="81"/>
            <rFont val="Tahoma"/>
            <family val="2"/>
          </rPr>
          <t>Prologi 2,3km
3:30,77 (Master 1 19.)
Kortteli
-5 kierr (Master 1 18.)</t>
        </r>
      </text>
    </comment>
    <comment ref="GZ39" authorId="1" shapeId="0" xr:uid="{00000000-0006-0000-0000-000035020000}">
      <text>
        <r>
          <rPr>
            <b/>
            <sz val="9"/>
            <color indexed="81"/>
            <rFont val="Tahoma"/>
            <family val="2"/>
          </rPr>
          <t>90km
2:23:23 (Master 1 11.)</t>
        </r>
      </text>
    </comment>
    <comment ref="IV39" authorId="1" shapeId="0" xr:uid="{00000000-0006-0000-0000-000036020000}">
      <text>
        <r>
          <rPr>
            <sz val="9"/>
            <color indexed="81"/>
            <rFont val="Tahoma"/>
            <family val="2"/>
          </rPr>
          <t xml:space="preserve">13.8.2019
Aluecup Trömperin tempo AM
10,7km </t>
        </r>
        <r>
          <rPr>
            <b/>
            <sz val="9"/>
            <color indexed="81"/>
            <rFont val="Tahoma"/>
            <family val="2"/>
          </rPr>
          <t>17:33</t>
        </r>
        <r>
          <rPr>
            <sz val="9"/>
            <color indexed="81"/>
            <rFont val="Tahoma"/>
            <family val="2"/>
          </rPr>
          <t xml:space="preserve"> (M50 6.)</t>
        </r>
      </text>
    </comment>
    <comment ref="BK40" authorId="0" shapeId="0" xr:uid="{00000000-0006-0000-0000-000037020000}">
      <text>
        <r>
          <rPr>
            <b/>
            <sz val="9"/>
            <color indexed="81"/>
            <rFont val="Tahoma"/>
            <family val="2"/>
          </rPr>
          <t>2990m</t>
        </r>
      </text>
    </comment>
    <comment ref="CA40" authorId="0" shapeId="0" xr:uid="{00000000-0006-0000-0000-000038020000}">
      <text>
        <r>
          <rPr>
            <b/>
            <sz val="9"/>
            <color indexed="81"/>
            <rFont val="Tahoma"/>
            <family val="2"/>
          </rPr>
          <t xml:space="preserve">Puolimarathon 21,1km
1:40:51 (M50 39.)
</t>
        </r>
      </text>
    </comment>
    <comment ref="DG40" authorId="1" shapeId="0" xr:uid="{00000000-0006-0000-0000-000039020000}">
      <text>
        <r>
          <rPr>
            <b/>
            <sz val="9"/>
            <color indexed="81"/>
            <rFont val="Tahoma"/>
            <family val="2"/>
          </rPr>
          <t>1,5+38+10
2:28:24 (M50 14.)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X40" authorId="1" shapeId="0" xr:uid="{00000000-0006-0000-0000-00003A020000}">
      <text>
        <r>
          <rPr>
            <b/>
            <sz val="9"/>
            <color indexed="81"/>
            <rFont val="Tahoma"/>
            <family val="2"/>
          </rPr>
          <t>5:20:14 (M50 27.)</t>
        </r>
      </text>
    </comment>
    <comment ref="EQ40" authorId="1" shapeId="0" xr:uid="{00000000-0006-0000-0000-00003B020000}">
      <text>
        <r>
          <rPr>
            <b/>
            <sz val="9"/>
            <color indexed="81"/>
            <rFont val="Tahoma"/>
            <family val="2"/>
          </rPr>
          <t>5:18:19 (M50 21. /SM 15.)</t>
        </r>
      </text>
    </comment>
    <comment ref="FO40" authorId="1" shapeId="0" xr:uid="{00000000-0006-0000-0000-00003C020000}">
      <text>
        <r>
          <rPr>
            <b/>
            <sz val="9"/>
            <color indexed="81"/>
            <rFont val="Tahoma"/>
            <family val="2"/>
          </rPr>
          <t>60km
5:01:59 (M50 13.)</t>
        </r>
      </text>
    </comment>
    <comment ref="IL40" authorId="1" shapeId="0" xr:uid="{00000000-0006-0000-0000-00003D020000}">
      <text>
        <r>
          <rPr>
            <b/>
            <sz val="9"/>
            <color indexed="81"/>
            <rFont val="Tahoma"/>
            <family val="2"/>
          </rPr>
          <t>28,36km</t>
        </r>
      </text>
    </comment>
    <comment ref="IT40" authorId="1" shapeId="0" xr:uid="{00000000-0006-0000-0000-00003E020000}">
      <text>
        <r>
          <rPr>
            <b/>
            <sz val="9"/>
            <color indexed="81"/>
            <rFont val="Tahoma"/>
            <family val="2"/>
          </rPr>
          <t>1/8-maraton
24:15 (2.)</t>
        </r>
      </text>
    </comment>
    <comment ref="IY40" authorId="0" shapeId="0" xr:uid="{00000000-0006-0000-0000-00003F020000}">
      <text>
        <r>
          <rPr>
            <sz val="9"/>
            <color indexed="81"/>
            <rFont val="Tahoma"/>
            <family val="2"/>
          </rPr>
          <t xml:space="preserve">18.5.2019
Helsinki City Run
</t>
        </r>
        <r>
          <rPr>
            <b/>
            <sz val="9"/>
            <color indexed="81"/>
            <rFont val="Tahoma"/>
            <family val="2"/>
          </rPr>
          <t xml:space="preserve">1:40:51 </t>
        </r>
        <r>
          <rPr>
            <sz val="9"/>
            <color indexed="81"/>
            <rFont val="Tahoma"/>
            <family val="2"/>
          </rPr>
          <t>(M50 39.)</t>
        </r>
      </text>
    </comment>
    <comment ref="JA40" authorId="1" shapeId="0" xr:uid="{00000000-0006-0000-0000-000040020000}">
      <text>
        <r>
          <rPr>
            <sz val="9"/>
            <color indexed="81"/>
            <rFont val="Tahoma"/>
            <family val="2"/>
          </rPr>
          <t xml:space="preserve">16.6.2019
Vantaa Triathlon
</t>
        </r>
        <r>
          <rPr>
            <b/>
            <sz val="9"/>
            <color indexed="81"/>
            <rFont val="Tahoma"/>
            <family val="2"/>
          </rPr>
          <t xml:space="preserve">2:28:24 </t>
        </r>
        <r>
          <rPr>
            <sz val="9"/>
            <color indexed="81"/>
            <rFont val="Tahoma"/>
            <family val="2"/>
          </rPr>
          <t>(M50 14.)</t>
        </r>
      </text>
    </comment>
    <comment ref="JB40" authorId="1" shapeId="0" xr:uid="{00000000-0006-0000-0000-000041020000}">
      <text>
        <r>
          <rPr>
            <sz val="9"/>
            <color indexed="81"/>
            <rFont val="Tahoma"/>
            <family val="2"/>
          </rPr>
          <t xml:space="preserve">20.7.2019
Finntriathlon Joroinen
</t>
        </r>
        <r>
          <rPr>
            <b/>
            <sz val="9"/>
            <color indexed="81"/>
            <rFont val="Tahoma"/>
            <family val="2"/>
          </rPr>
          <t>5:18:19</t>
        </r>
        <r>
          <rPr>
            <sz val="9"/>
            <color indexed="81"/>
            <rFont val="Tahoma"/>
            <family val="2"/>
          </rPr>
          <t xml:space="preserve"> (M50 21. /SM 15.)</t>
        </r>
      </text>
    </comment>
    <comment ref="DM41" authorId="1" shapeId="0" xr:uid="{00000000-0006-0000-0000-000042020000}">
      <text>
        <r>
          <rPr>
            <b/>
            <sz val="9"/>
            <color indexed="81"/>
            <rFont val="Tahoma"/>
            <family val="2"/>
          </rPr>
          <t>2795m (M 9.)</t>
        </r>
      </text>
    </comment>
    <comment ref="DW41" authorId="1" shapeId="0" xr:uid="{00000000-0006-0000-0000-000043020000}">
      <text>
        <r>
          <rPr>
            <b/>
            <sz val="9"/>
            <color indexed="81"/>
            <rFont val="Tahoma"/>
            <family val="2"/>
          </rPr>
          <t>1/8
1:10:05 (M 6.)</t>
        </r>
      </text>
    </comment>
    <comment ref="EV41" authorId="1" shapeId="0" xr:uid="{00000000-0006-0000-0000-000044020000}">
      <text>
        <r>
          <rPr>
            <b/>
            <sz val="9"/>
            <color indexed="81"/>
            <rFont val="Tahoma"/>
            <family val="2"/>
          </rPr>
          <t>Sprintti
1:12:02 (M40 2.)</t>
        </r>
      </text>
    </comment>
    <comment ref="FM41" authorId="1" shapeId="0" xr:uid="{00000000-0006-0000-0000-000045020000}">
      <text>
        <r>
          <rPr>
            <b/>
            <sz val="9"/>
            <color indexed="81"/>
            <rFont val="Tahoma"/>
            <family val="2"/>
          </rPr>
          <t>750m+20km+5km
1:15:32 (M45 4.)</t>
        </r>
      </text>
    </comment>
    <comment ref="IE41" authorId="1" shapeId="0" xr:uid="{00000000-0006-0000-0000-000046020000}">
      <text>
        <r>
          <rPr>
            <b/>
            <sz val="9"/>
            <color indexed="81"/>
            <rFont val="Tahoma"/>
            <family val="2"/>
          </rPr>
          <t>10km
53:09 (M 42.)</t>
        </r>
      </text>
    </comment>
    <comment ref="IL41" authorId="1" shapeId="0" xr:uid="{00000000-0006-0000-0000-000047020000}">
      <text>
        <r>
          <rPr>
            <b/>
            <sz val="9"/>
            <color indexed="81"/>
            <rFont val="Tahoma"/>
            <family val="2"/>
          </rPr>
          <t>103km</t>
        </r>
      </text>
    </comment>
    <comment ref="IX41" authorId="0" shapeId="0" xr:uid="{00000000-0006-0000-0000-000048020000}">
      <text>
        <r>
          <rPr>
            <sz val="9"/>
            <color indexed="81"/>
            <rFont val="Tahoma"/>
            <family val="2"/>
          </rPr>
          <t xml:space="preserve">26.10.2019
Kaarinan Syysmaraton
10km 
</t>
        </r>
        <r>
          <rPr>
            <b/>
            <sz val="9"/>
            <color indexed="81"/>
            <rFont val="Tahoma"/>
            <family val="2"/>
          </rPr>
          <t xml:space="preserve">53:09 </t>
        </r>
        <r>
          <rPr>
            <sz val="9"/>
            <color indexed="81"/>
            <rFont val="Tahoma"/>
            <family val="2"/>
          </rPr>
          <t>(M 42.)</t>
        </r>
      </text>
    </comment>
    <comment ref="AI42" authorId="0" shapeId="0" xr:uid="{00000000-0006-0000-0000-000049020000}">
      <text>
        <r>
          <rPr>
            <b/>
            <sz val="9"/>
            <color indexed="81"/>
            <rFont val="Tahoma"/>
            <family val="2"/>
          </rPr>
          <t>19,1km</t>
        </r>
      </text>
    </comment>
    <comment ref="BF42" authorId="0" shapeId="0" xr:uid="{00000000-0006-0000-0000-00004A020000}">
      <text>
        <r>
          <rPr>
            <b/>
            <sz val="9"/>
            <color indexed="81"/>
            <rFont val="Tahoma"/>
            <family val="2"/>
          </rPr>
          <t>8,2km
45:00 (M 20.)</t>
        </r>
      </text>
    </comment>
    <comment ref="CU42" authorId="0" shapeId="0" xr:uid="{00000000-0006-0000-0000-00004B020000}">
      <text>
        <r>
          <rPr>
            <b/>
            <sz val="9"/>
            <color indexed="81"/>
            <rFont val="Tahoma"/>
            <family val="2"/>
          </rPr>
          <t>7,5km
41:25 (M 9.)</t>
        </r>
      </text>
    </comment>
    <comment ref="DX42" authorId="1" shapeId="0" xr:uid="{00000000-0006-0000-0000-00004C020000}">
      <text>
        <r>
          <rPr>
            <b/>
            <sz val="9"/>
            <color indexed="81"/>
            <rFont val="Tahoma"/>
            <family val="2"/>
          </rPr>
          <t xml:space="preserve">5:57:31 </t>
        </r>
        <r>
          <rPr>
            <sz val="9"/>
            <color indexed="81"/>
            <rFont val="Tahoma"/>
            <family val="2"/>
          </rPr>
          <t>(M45 121.)</t>
        </r>
      </text>
    </comment>
    <comment ref="FC42" authorId="1" shapeId="0" xr:uid="{00000000-0006-0000-0000-00004D020000}">
      <text>
        <r>
          <rPr>
            <b/>
            <sz val="9"/>
            <color indexed="81"/>
            <rFont val="Tahoma"/>
            <family val="2"/>
          </rPr>
          <t>Täysmatka
13:31:29 (M45 102.)</t>
        </r>
      </text>
    </comment>
    <comment ref="IL42" authorId="1" shapeId="0" xr:uid="{00000000-0006-0000-0000-00004E020000}">
      <text>
        <r>
          <rPr>
            <b/>
            <sz val="9"/>
            <color indexed="81"/>
            <rFont val="Tahoma"/>
            <family val="2"/>
          </rPr>
          <t>157,02km</t>
        </r>
      </text>
    </comment>
    <comment ref="JB42" authorId="1" shapeId="0" xr:uid="{00000000-0006-0000-0000-00004F020000}">
      <text>
        <r>
          <rPr>
            <sz val="9"/>
            <color indexed="81"/>
            <rFont val="Tahoma"/>
            <family val="2"/>
          </rPr>
          <t xml:space="preserve">29.6.2019
Lahti IM 70.3
</t>
        </r>
        <r>
          <rPr>
            <b/>
            <sz val="9"/>
            <color indexed="81"/>
            <rFont val="Tahoma"/>
            <family val="2"/>
          </rPr>
          <t xml:space="preserve">5:57:31 </t>
        </r>
        <r>
          <rPr>
            <sz val="9"/>
            <color indexed="81"/>
            <rFont val="Tahoma"/>
            <family val="2"/>
          </rPr>
          <t>(M45 121.)</t>
        </r>
      </text>
    </comment>
    <comment ref="JC42" authorId="1" shapeId="0" xr:uid="{00000000-0006-0000-0000-000050020000}">
      <text>
        <r>
          <rPr>
            <sz val="9"/>
            <color indexed="81"/>
            <rFont val="Tahoma"/>
            <family val="2"/>
          </rPr>
          <t xml:space="preserve">3.8.2019
IM Tallinna
</t>
        </r>
        <r>
          <rPr>
            <b/>
            <sz val="9"/>
            <color indexed="81"/>
            <rFont val="Tahoma"/>
            <family val="2"/>
          </rPr>
          <t xml:space="preserve">13:31:29 </t>
        </r>
        <r>
          <rPr>
            <sz val="9"/>
            <color indexed="81"/>
            <rFont val="Tahoma"/>
            <family val="2"/>
          </rPr>
          <t>(M45 102.)</t>
        </r>
      </text>
    </comment>
    <comment ref="Q43" authorId="0" shapeId="0" xr:uid="{00000000-0006-0000-0000-000051020000}">
      <text>
        <r>
          <rPr>
            <b/>
            <sz val="9"/>
            <color indexed="81"/>
            <rFont val="Tahoma"/>
            <family val="2"/>
          </rPr>
          <t>5,4km
21:28 (M55 2.)</t>
        </r>
      </text>
    </comment>
    <comment ref="R43" authorId="0" shapeId="0" xr:uid="{00000000-0006-0000-0000-000052020000}">
      <text>
        <r>
          <rPr>
            <b/>
            <sz val="9"/>
            <color indexed="81"/>
            <rFont val="Tahoma"/>
            <family val="2"/>
          </rPr>
          <t>4,2km
71:00 (HaHa M180 2.)</t>
        </r>
      </text>
    </comment>
    <comment ref="BO43" authorId="0" shapeId="0" xr:uid="{00000000-0006-0000-0000-000053020000}">
      <text>
        <r>
          <rPr>
            <b/>
            <sz val="9"/>
            <color indexed="81"/>
            <rFont val="Tahoma"/>
            <family val="2"/>
          </rPr>
          <t>Yksilö
20:52 (M55 3.)
Parisprintti
28:17 (H120 1.)</t>
        </r>
      </text>
    </comment>
    <comment ref="BX43" authorId="0" shapeId="0" xr:uid="{00000000-0006-0000-0000-000054020000}">
      <text>
        <r>
          <rPr>
            <b/>
            <sz val="9"/>
            <color indexed="81"/>
            <rFont val="Tahoma"/>
            <family val="2"/>
          </rPr>
          <t>45:45 (M55 2.)</t>
        </r>
      </text>
    </comment>
    <comment ref="CI43" authorId="0" shapeId="0" xr:uid="{00000000-0006-0000-0000-000055020000}">
      <text>
        <r>
          <rPr>
            <b/>
            <sz val="9"/>
            <color indexed="81"/>
            <rFont val="Tahoma"/>
            <family val="2"/>
          </rPr>
          <t>2,6km
27:44 (7.)</t>
        </r>
      </text>
    </comment>
    <comment ref="CQ43" authorId="0" shapeId="0" xr:uid="{00000000-0006-0000-0000-000056020000}">
      <text>
        <r>
          <rPr>
            <b/>
            <sz val="9"/>
            <color indexed="81"/>
            <rFont val="Tahoma"/>
            <family val="2"/>
          </rPr>
          <t>36:32 (M55 2.)</t>
        </r>
      </text>
    </comment>
    <comment ref="DZ43" authorId="1" shapeId="0" xr:uid="{00000000-0006-0000-0000-000057020000}">
      <text>
        <r>
          <rPr>
            <b/>
            <sz val="9"/>
            <color indexed="81"/>
            <rFont val="Tahoma"/>
            <family val="2"/>
          </rPr>
          <t>2,4km
47:32 (44.)</t>
        </r>
      </text>
    </comment>
    <comment ref="FY43" authorId="1" shapeId="0" xr:uid="{00000000-0006-0000-0000-000058020000}">
      <text>
        <r>
          <rPr>
            <b/>
            <sz val="9"/>
            <color indexed="81"/>
            <rFont val="Tahoma"/>
            <family val="2"/>
          </rPr>
          <t>35:13 (M55 2.)</t>
        </r>
      </text>
    </comment>
    <comment ref="GJ43" authorId="1" shapeId="0" xr:uid="{00000000-0006-0000-0000-000059020000}">
      <text>
        <r>
          <rPr>
            <b/>
            <sz val="9"/>
            <color indexed="81"/>
            <rFont val="Tahoma"/>
            <family val="2"/>
          </rPr>
          <t xml:space="preserve">38:20 (M55 2.)
</t>
        </r>
      </text>
    </comment>
    <comment ref="GR43" authorId="1" shapeId="0" xr:uid="{00000000-0006-0000-0000-00005A020000}">
      <text>
        <r>
          <rPr>
            <b/>
            <sz val="9"/>
            <color indexed="81"/>
            <rFont val="Tahoma"/>
            <family val="2"/>
          </rPr>
          <t>3,7km
56:35 (30.)</t>
        </r>
      </text>
    </comment>
    <comment ref="GV43" authorId="1" shapeId="0" xr:uid="{00000000-0006-0000-0000-00005B020000}">
      <text>
        <r>
          <rPr>
            <b/>
            <sz val="9"/>
            <color indexed="81"/>
            <rFont val="Tahoma"/>
            <family val="2"/>
          </rPr>
          <t>22:21 (4,2) (M55 2.)</t>
        </r>
      </text>
    </comment>
    <comment ref="HQ43" authorId="1" shapeId="0" xr:uid="{00000000-0006-0000-0000-00005C020000}">
      <text>
        <r>
          <rPr>
            <b/>
            <sz val="9"/>
            <color indexed="81"/>
            <rFont val="Tahoma"/>
            <family val="2"/>
          </rPr>
          <t>2073km</t>
        </r>
      </text>
    </comment>
    <comment ref="BA44" authorId="0" shapeId="0" xr:uid="{00000000-0006-0000-0000-00005D020000}">
      <text>
        <r>
          <rPr>
            <b/>
            <sz val="9"/>
            <color indexed="81"/>
            <rFont val="Tahoma"/>
            <family val="2"/>
          </rPr>
          <t>8,2km
38:28 (M 7.)</t>
        </r>
      </text>
    </comment>
    <comment ref="BY44" authorId="0" shapeId="0" xr:uid="{00000000-0006-0000-0000-00005E020000}">
      <text>
        <r>
          <rPr>
            <b/>
            <sz val="9"/>
            <color indexed="81"/>
            <rFont val="Tahoma"/>
            <family val="2"/>
          </rPr>
          <t>8,5km
33:49 (11.)</t>
        </r>
      </text>
    </comment>
    <comment ref="CK44" authorId="0" shapeId="0" xr:uid="{00000000-0006-0000-0000-00005F020000}">
      <text>
        <r>
          <rPr>
            <b/>
            <sz val="9"/>
            <color indexed="81"/>
            <rFont val="Tahoma"/>
            <family val="2"/>
          </rPr>
          <t>10km
15:56 (M40 7.)</t>
        </r>
      </text>
    </comment>
    <comment ref="DD44" authorId="1" shapeId="0" xr:uid="{00000000-0006-0000-0000-000060020000}">
      <text>
        <r>
          <rPr>
            <b/>
            <sz val="9"/>
            <color indexed="81"/>
            <rFont val="Tahoma"/>
            <family val="2"/>
          </rPr>
          <t>35km pyörä + 10km juoksu
1:37:23 (M 4.)</t>
        </r>
      </text>
    </comment>
    <comment ref="DW44" authorId="1" shapeId="0" xr:uid="{00000000-0006-0000-0000-000061020000}">
      <text>
        <r>
          <rPr>
            <b/>
            <sz val="9"/>
            <color indexed="81"/>
            <rFont val="Tahoma"/>
            <family val="2"/>
          </rPr>
          <t>1/4 matka
2:30:04 (M 14.)</t>
        </r>
      </text>
    </comment>
    <comment ref="EK44" authorId="1" shapeId="0" xr:uid="{00000000-0006-0000-0000-000062020000}">
      <text>
        <r>
          <rPr>
            <b/>
            <sz val="9"/>
            <color indexed="81"/>
            <rFont val="Tahoma"/>
            <family val="2"/>
          </rPr>
          <t>55km
8:03:16 (82.)</t>
        </r>
      </text>
    </comment>
    <comment ref="ET44" authorId="1" shapeId="0" xr:uid="{00000000-0006-0000-0000-000063020000}">
      <text>
        <r>
          <rPr>
            <b/>
            <sz val="9"/>
            <color indexed="81"/>
            <rFont val="Tahoma"/>
            <family val="2"/>
          </rPr>
          <t>5km
20:13 (3.)</t>
        </r>
      </text>
    </comment>
    <comment ref="EX44" authorId="1" shapeId="0" xr:uid="{00000000-0006-0000-0000-000064020000}">
      <text>
        <r>
          <rPr>
            <b/>
            <sz val="9"/>
            <color indexed="81"/>
            <rFont val="Tahoma"/>
            <family val="2"/>
          </rPr>
          <t>600m-52km-13km
2:48:52 (M 2.)</t>
        </r>
      </text>
    </comment>
    <comment ref="FS44" authorId="1" shapeId="0" xr:uid="{00000000-0006-0000-0000-000065020000}">
      <text>
        <r>
          <rPr>
            <b/>
            <sz val="9"/>
            <color indexed="81"/>
            <rFont val="Tahoma"/>
            <family val="2"/>
          </rPr>
          <t>4:52:28</t>
        </r>
        <r>
          <rPr>
            <sz val="9"/>
            <color indexed="81"/>
            <rFont val="Tahoma"/>
            <family val="2"/>
          </rPr>
          <t xml:space="preserve"> (M45 10.)</t>
        </r>
      </text>
    </comment>
    <comment ref="GL44" authorId="1" shapeId="0" xr:uid="{00000000-0006-0000-0000-000066020000}">
      <text>
        <r>
          <rPr>
            <b/>
            <sz val="9"/>
            <color indexed="81"/>
            <rFont val="Tahoma"/>
            <family val="2"/>
          </rPr>
          <t>2:27:28 (M45 8.)</t>
        </r>
      </text>
    </comment>
    <comment ref="IV44" authorId="0" shapeId="0" xr:uid="{00000000-0006-0000-0000-000067020000}">
      <text>
        <r>
          <rPr>
            <sz val="9"/>
            <color indexed="81"/>
            <rFont val="Tahoma"/>
            <family val="2"/>
          </rPr>
          <t>30.5.2019
Ilmaristen Tempo
Aluecup 10km</t>
        </r>
        <r>
          <rPr>
            <b/>
            <sz val="9"/>
            <color indexed="81"/>
            <rFont val="Tahoma"/>
            <family val="2"/>
          </rPr>
          <t xml:space="preserve">
15:56</t>
        </r>
        <r>
          <rPr>
            <sz val="9"/>
            <color indexed="81"/>
            <rFont val="Tahoma"/>
            <family val="2"/>
          </rPr>
          <t xml:space="preserve"> (M40 7.)</t>
        </r>
      </text>
    </comment>
    <comment ref="JA44" authorId="1" shapeId="0" xr:uid="{00000000-0006-0000-0000-000068020000}">
      <text>
        <r>
          <rPr>
            <sz val="9"/>
            <color indexed="81"/>
            <rFont val="Tahoma"/>
            <family val="2"/>
          </rPr>
          <t>24.8.2019
Finntriathlon Vierumäki</t>
        </r>
        <r>
          <rPr>
            <b/>
            <sz val="9"/>
            <color indexed="81"/>
            <rFont val="Tahoma"/>
            <family val="2"/>
          </rPr>
          <t xml:space="preserve">
2:27:28 </t>
        </r>
        <r>
          <rPr>
            <sz val="9"/>
            <color indexed="81"/>
            <rFont val="Tahoma"/>
            <family val="2"/>
          </rPr>
          <t>(M45 8.)</t>
        </r>
      </text>
    </comment>
    <comment ref="JB44" authorId="1" shapeId="0" xr:uid="{00000000-0006-0000-0000-000069020000}">
      <text>
        <r>
          <rPr>
            <sz val="9"/>
            <color indexed="81"/>
            <rFont val="Tahoma"/>
            <family val="2"/>
          </rPr>
          <t xml:space="preserve">11.8.2019
Turku Challenge
</t>
        </r>
        <r>
          <rPr>
            <b/>
            <sz val="9"/>
            <color indexed="81"/>
            <rFont val="Tahoma"/>
            <family val="2"/>
          </rPr>
          <t>4:52:28</t>
        </r>
        <r>
          <rPr>
            <sz val="9"/>
            <color indexed="81"/>
            <rFont val="Tahoma"/>
            <family val="2"/>
          </rPr>
          <t xml:space="preserve"> (M45 10.)</t>
        </r>
      </text>
    </comment>
    <comment ref="AM45" authorId="0" shapeId="0" xr:uid="{00000000-0006-0000-0000-00006A020000}">
      <text>
        <r>
          <rPr>
            <b/>
            <sz val="9"/>
            <color indexed="81"/>
            <rFont val="Tahoma"/>
            <family val="2"/>
          </rPr>
          <t>4,9km
33:52 (5.)</t>
        </r>
      </text>
    </comment>
    <comment ref="CD45" authorId="0" shapeId="0" xr:uid="{00000000-0006-0000-0000-00006B020000}">
      <text>
        <r>
          <rPr>
            <b/>
            <sz val="9"/>
            <color indexed="81"/>
            <rFont val="Tahoma"/>
            <family val="2"/>
          </rPr>
          <t>6,6km
1:03:42 (3.)</t>
        </r>
      </text>
    </comment>
    <comment ref="CI45" authorId="0" shapeId="0" xr:uid="{00000000-0006-0000-0000-00006C020000}">
      <text>
        <r>
          <rPr>
            <b/>
            <sz val="9"/>
            <color indexed="81"/>
            <rFont val="Tahoma"/>
            <family val="2"/>
          </rPr>
          <t>6km
1:06:45 (10.)</t>
        </r>
      </text>
    </comment>
    <comment ref="CM45" authorId="0" shapeId="0" xr:uid="{00000000-0006-0000-0000-00006D020000}">
      <text>
        <r>
          <rPr>
            <b/>
            <sz val="9"/>
            <color indexed="81"/>
            <rFont val="Tahoma"/>
            <family val="2"/>
          </rPr>
          <t>6,5km
1:08:38 (12.)</t>
        </r>
      </text>
    </comment>
    <comment ref="DF45" authorId="1" shapeId="0" xr:uid="{00000000-0006-0000-0000-00006E020000}">
      <text>
        <r>
          <rPr>
            <b/>
            <sz val="9"/>
            <color indexed="81"/>
            <rFont val="Tahoma"/>
            <family val="2"/>
          </rPr>
          <t>Joukkue Muurlan Vihuri, 12:41:43 (637.)
Mikan osuus 7, 2:17:27</t>
        </r>
      </text>
    </comment>
    <comment ref="DW45" authorId="1" shapeId="0" xr:uid="{00000000-0006-0000-0000-00006F020000}">
      <text>
        <r>
          <rPr>
            <b/>
            <sz val="9"/>
            <color indexed="81"/>
            <rFont val="Tahoma"/>
            <family val="2"/>
          </rPr>
          <t>1/4 matka
2:54:22 (M 52.)</t>
        </r>
      </text>
    </comment>
    <comment ref="FS45" authorId="1" shapeId="0" xr:uid="{00000000-0006-0000-0000-000070020000}">
      <text>
        <r>
          <rPr>
            <b/>
            <sz val="9"/>
            <color indexed="81"/>
            <rFont val="Tahoma"/>
            <family val="2"/>
          </rPr>
          <t>5:26:11</t>
        </r>
        <r>
          <rPr>
            <sz val="9"/>
            <color indexed="81"/>
            <rFont val="Tahoma"/>
            <family val="2"/>
          </rPr>
          <t xml:space="preserve"> (M40 38.)</t>
        </r>
      </text>
    </comment>
    <comment ref="IB45" authorId="1" shapeId="0" xr:uid="{00000000-0006-0000-0000-000071020000}">
      <text>
        <r>
          <rPr>
            <b/>
            <sz val="9"/>
            <color indexed="81"/>
            <rFont val="Tahoma"/>
            <family val="2"/>
          </rPr>
          <t>7,09km
1:19:16 (15.)</t>
        </r>
      </text>
    </comment>
    <comment ref="IL45" authorId="1" shapeId="0" xr:uid="{00000000-0006-0000-0000-000072020000}">
      <text>
        <r>
          <rPr>
            <b/>
            <sz val="9"/>
            <color indexed="81"/>
            <rFont val="Tahoma"/>
            <family val="2"/>
          </rPr>
          <t>41,1km</t>
        </r>
      </text>
    </comment>
    <comment ref="JA45" authorId="1" shapeId="0" xr:uid="{00000000-0006-0000-0000-000073020000}">
      <text>
        <r>
          <rPr>
            <sz val="9"/>
            <color indexed="81"/>
            <rFont val="Tahoma"/>
            <family val="2"/>
          </rPr>
          <t>29.6.2019
Kisko Triathlon</t>
        </r>
        <r>
          <rPr>
            <b/>
            <sz val="9"/>
            <color indexed="81"/>
            <rFont val="Tahoma"/>
            <family val="2"/>
          </rPr>
          <t xml:space="preserve">
2:54:22 </t>
        </r>
        <r>
          <rPr>
            <sz val="9"/>
            <color indexed="81"/>
            <rFont val="Tahoma"/>
            <family val="2"/>
          </rPr>
          <t>(M 52.)</t>
        </r>
      </text>
    </comment>
    <comment ref="JB45" authorId="1" shapeId="0" xr:uid="{00000000-0006-0000-0000-000074020000}">
      <text>
        <r>
          <rPr>
            <sz val="9"/>
            <color indexed="81"/>
            <rFont val="Tahoma"/>
            <family val="2"/>
          </rPr>
          <t xml:space="preserve">11.8.2019
Turku Challenge
</t>
        </r>
        <r>
          <rPr>
            <b/>
            <sz val="9"/>
            <color indexed="81"/>
            <rFont val="Tahoma"/>
            <family val="2"/>
          </rPr>
          <t>5:26:11</t>
        </r>
        <r>
          <rPr>
            <sz val="9"/>
            <color indexed="81"/>
            <rFont val="Tahoma"/>
            <family val="2"/>
          </rPr>
          <t xml:space="preserve"> (M40 38.)</t>
        </r>
      </text>
    </comment>
    <comment ref="AD46" authorId="0" shapeId="0" xr:uid="{00000000-0006-0000-0000-000075020000}">
      <text>
        <r>
          <rPr>
            <b/>
            <sz val="9"/>
            <color indexed="81"/>
            <rFont val="Tahoma"/>
            <family val="2"/>
          </rPr>
          <t>723,8km</t>
        </r>
      </text>
    </comment>
    <comment ref="GF46" authorId="1" shapeId="0" xr:uid="{00000000-0006-0000-0000-000076020000}">
      <text>
        <r>
          <rPr>
            <b/>
            <sz val="9"/>
            <color indexed="81"/>
            <rFont val="Tahoma"/>
            <family val="2"/>
          </rPr>
          <t>Tour 120</t>
        </r>
      </text>
    </comment>
    <comment ref="HQ46" authorId="1" shapeId="0" xr:uid="{00000000-0006-0000-0000-000077020000}">
      <text>
        <r>
          <rPr>
            <b/>
            <sz val="9"/>
            <color indexed="81"/>
            <rFont val="Tahoma"/>
            <family val="2"/>
          </rPr>
          <t>4133,8km</t>
        </r>
      </text>
    </comment>
    <comment ref="DP47" authorId="1" shapeId="0" xr:uid="{00000000-0006-0000-0000-000078020000}">
      <text>
        <r>
          <rPr>
            <b/>
            <sz val="9"/>
            <color indexed="81"/>
            <rFont val="Tahoma"/>
            <family val="2"/>
          </rPr>
          <t>5,2km
1:36:26 (50.)</t>
        </r>
      </text>
    </comment>
    <comment ref="DZ47" authorId="1" shapeId="0" xr:uid="{00000000-0006-0000-0000-000079020000}">
      <text>
        <r>
          <rPr>
            <b/>
            <sz val="9"/>
            <color indexed="81"/>
            <rFont val="Tahoma"/>
            <family val="2"/>
          </rPr>
          <t>3,7km
56:33 (43.)</t>
        </r>
      </text>
    </comment>
    <comment ref="EL47" authorId="1" shapeId="0" xr:uid="{00000000-0006-0000-0000-00007A020000}">
      <text>
        <r>
          <rPr>
            <b/>
            <sz val="9"/>
            <color indexed="81"/>
            <rFont val="Tahoma"/>
            <family val="2"/>
          </rPr>
          <t>3,85km
58:45 (46.)</t>
        </r>
      </text>
    </comment>
    <comment ref="ES47" authorId="1" shapeId="0" xr:uid="{00000000-0006-0000-0000-00007B020000}">
      <text>
        <r>
          <rPr>
            <b/>
            <sz val="9"/>
            <color indexed="81"/>
            <rFont val="Tahoma"/>
            <family val="2"/>
          </rPr>
          <t>3,8km
1:09:09 (68.)</t>
        </r>
      </text>
    </comment>
    <comment ref="EY47" authorId="1" shapeId="0" xr:uid="{00000000-0006-0000-0000-00007C020000}">
      <text>
        <r>
          <rPr>
            <b/>
            <sz val="9"/>
            <color indexed="81"/>
            <rFont val="Tahoma"/>
            <family val="2"/>
          </rPr>
          <t>5,1km
1:48:20 (44.)</t>
        </r>
      </text>
    </comment>
    <comment ref="FJ47" authorId="1" shapeId="0" xr:uid="{00000000-0006-0000-0000-00007D020000}">
      <text>
        <r>
          <rPr>
            <b/>
            <sz val="9"/>
            <color indexed="81"/>
            <rFont val="Tahoma"/>
            <family val="2"/>
          </rPr>
          <t>4,8km
1:28:36 (28.)</t>
        </r>
      </text>
    </comment>
    <comment ref="GH47" authorId="1" shapeId="0" xr:uid="{00000000-0006-0000-0000-00007E020000}">
      <text>
        <r>
          <rPr>
            <b/>
            <sz val="9"/>
            <color indexed="81"/>
            <rFont val="Tahoma"/>
            <family val="2"/>
          </rPr>
          <t>3,6km
1:00:36 (25.)</t>
        </r>
      </text>
    </comment>
    <comment ref="GI47" authorId="1" shapeId="0" xr:uid="{00000000-0006-0000-0000-00007F020000}">
      <text>
        <r>
          <rPr>
            <b/>
            <sz val="9"/>
            <color indexed="81"/>
            <rFont val="Tahoma"/>
            <family val="2"/>
          </rPr>
          <t>3,1km
42:34 (15.)</t>
        </r>
      </text>
    </comment>
    <comment ref="HF47" authorId="1" shapeId="0" xr:uid="{00000000-0006-0000-0000-000080020000}">
      <text>
        <r>
          <rPr>
            <b/>
            <sz val="9"/>
            <color indexed="81"/>
            <rFont val="Tahoma"/>
            <family val="2"/>
          </rPr>
          <t>3,46km
1:10:55 (31.)</t>
        </r>
      </text>
    </comment>
    <comment ref="HM47" authorId="1" shapeId="0" xr:uid="{00000000-0006-0000-0000-000081020000}">
      <text>
        <r>
          <rPr>
            <b/>
            <sz val="9"/>
            <color indexed="81"/>
            <rFont val="Tahoma"/>
            <family val="2"/>
          </rPr>
          <t>4,8km
1:31:30 (22.)</t>
        </r>
      </text>
    </comment>
    <comment ref="HR47" authorId="1" shapeId="0" xr:uid="{00000000-0006-0000-0000-000082020000}">
      <text>
        <r>
          <rPr>
            <b/>
            <sz val="9"/>
            <color indexed="81"/>
            <rFont val="Tahoma"/>
            <family val="2"/>
          </rPr>
          <t>3,4km
1:02:55 (44.)</t>
        </r>
      </text>
    </comment>
    <comment ref="HT47" authorId="1" shapeId="0" xr:uid="{00000000-0006-0000-0000-000083020000}">
      <text>
        <r>
          <rPr>
            <b/>
            <sz val="9"/>
            <color indexed="81"/>
            <rFont val="Tahoma"/>
            <family val="2"/>
          </rPr>
          <t>4km
1:05:34 (58.)</t>
        </r>
      </text>
    </comment>
    <comment ref="HW47" authorId="1" shapeId="0" xr:uid="{00000000-0006-0000-0000-000084020000}">
      <text>
        <r>
          <rPr>
            <b/>
            <sz val="9"/>
            <color indexed="81"/>
            <rFont val="Tahoma"/>
            <family val="2"/>
          </rPr>
          <t>3,9km
1:06:15 (41.)</t>
        </r>
      </text>
    </comment>
    <comment ref="IB47" authorId="1" shapeId="0" xr:uid="{00000000-0006-0000-0000-000085020000}">
      <text>
        <r>
          <rPr>
            <b/>
            <sz val="9"/>
            <color indexed="81"/>
            <rFont val="Tahoma"/>
            <family val="2"/>
          </rPr>
          <t>3,74km
58:55 (27.)</t>
        </r>
      </text>
    </comment>
    <comment ref="IC47" authorId="1" shapeId="0" xr:uid="{00000000-0006-0000-0000-000086020000}">
      <text>
        <r>
          <rPr>
            <b/>
            <sz val="9"/>
            <color indexed="81"/>
            <rFont val="Tahoma"/>
            <family val="2"/>
          </rPr>
          <t>2,7km
36:13 (41.)</t>
        </r>
      </text>
    </comment>
    <comment ref="BQ48" authorId="0" shapeId="0" xr:uid="{00000000-0006-0000-0000-000087020000}">
      <text>
        <r>
          <rPr>
            <b/>
            <sz val="9"/>
            <color indexed="81"/>
            <rFont val="Tahoma"/>
            <family val="2"/>
          </rPr>
          <t>20km
41:14 (M 6.)</t>
        </r>
      </text>
    </comment>
    <comment ref="CN48" authorId="0" shapeId="0" xr:uid="{00000000-0006-0000-0000-000088020000}">
      <text>
        <r>
          <rPr>
            <b/>
            <sz val="9"/>
            <color indexed="81"/>
            <rFont val="Tahoma"/>
            <family val="2"/>
          </rPr>
          <t>19,2km
41:01,74 (21.)</t>
        </r>
      </text>
    </comment>
    <comment ref="DB48" authorId="1" shapeId="0" xr:uid="{00000000-0006-0000-0000-000089020000}">
      <text>
        <r>
          <rPr>
            <b/>
            <sz val="9"/>
            <color indexed="81"/>
            <rFont val="Tahoma"/>
            <family val="2"/>
          </rPr>
          <t>95km
3:33:46 (M60 10.)
*kisassa mukana velolainen joka ei halua supercup-pisteitä</t>
        </r>
      </text>
    </comment>
    <comment ref="EF48" authorId="1" shapeId="0" xr:uid="{00000000-0006-0000-0000-00008A020000}">
      <text>
        <r>
          <rPr>
            <b/>
            <sz val="9"/>
            <color indexed="81"/>
            <rFont val="Tahoma"/>
            <family val="2"/>
          </rPr>
          <t>500m
59,90 (M70 2.)</t>
        </r>
      </text>
    </comment>
    <comment ref="GS48" authorId="1" shapeId="0" xr:uid="{00000000-0006-0000-0000-00008B020000}">
      <text>
        <r>
          <rPr>
            <b/>
            <sz val="9"/>
            <color indexed="81"/>
            <rFont val="Tahoma"/>
            <family val="2"/>
          </rPr>
          <t>21:00 (M70 1.)</t>
        </r>
      </text>
    </comment>
    <comment ref="HQ48" authorId="1" shapeId="0" xr:uid="{00000000-0006-0000-0000-00008C020000}">
      <text>
        <r>
          <rPr>
            <b/>
            <sz val="9"/>
            <color indexed="81"/>
            <rFont val="Tahoma"/>
            <family val="2"/>
          </rPr>
          <t>2821km</t>
        </r>
      </text>
    </comment>
    <comment ref="IV48" authorId="1" shapeId="0" xr:uid="{00000000-0006-0000-0000-00008D020000}">
      <text>
        <r>
          <rPr>
            <sz val="9"/>
            <color indexed="81"/>
            <rFont val="Tahoma"/>
            <family val="2"/>
          </rPr>
          <t xml:space="preserve">27.8.2019
Aluecup Kuusiston tempo 9,8km </t>
        </r>
        <r>
          <rPr>
            <b/>
            <sz val="9"/>
            <color indexed="81"/>
            <rFont val="Tahoma"/>
            <family val="2"/>
          </rPr>
          <t>21:00</t>
        </r>
        <r>
          <rPr>
            <sz val="9"/>
            <color indexed="81"/>
            <rFont val="Tahoma"/>
            <family val="2"/>
          </rPr>
          <t xml:space="preserve"> (M70 1.)</t>
        </r>
      </text>
    </comment>
    <comment ref="IW48" authorId="0" shapeId="0" xr:uid="{00000000-0006-0000-0000-00008E020000}">
      <text>
        <r>
          <rPr>
            <sz val="9"/>
            <color indexed="81"/>
            <rFont val="Tahoma"/>
            <family val="2"/>
          </rPr>
          <t xml:space="preserve">11.5.2019
Länsi-Uudenmaan Tempo
20km </t>
        </r>
        <r>
          <rPr>
            <b/>
            <sz val="9"/>
            <color indexed="81"/>
            <rFont val="Tahoma"/>
            <family val="2"/>
          </rPr>
          <t>41:14</t>
        </r>
        <r>
          <rPr>
            <sz val="9"/>
            <color indexed="81"/>
            <rFont val="Tahoma"/>
            <family val="2"/>
          </rPr>
          <t xml:space="preserve"> (M 6.)</t>
        </r>
      </text>
    </comment>
    <comment ref="CL49" authorId="0" shapeId="0" xr:uid="{00000000-0006-0000-0000-00008F020000}">
      <text>
        <r>
          <rPr>
            <b/>
            <sz val="9"/>
            <color indexed="81"/>
            <rFont val="Tahoma"/>
            <family val="2"/>
          </rPr>
          <t>3,9km
1:09:39 (48.)</t>
        </r>
      </text>
    </comment>
    <comment ref="DL49" authorId="1" shapeId="0" xr:uid="{00000000-0006-0000-0000-000090020000}">
      <text>
        <r>
          <rPr>
            <b/>
            <sz val="9"/>
            <color indexed="81"/>
            <rFont val="Tahoma"/>
            <family val="2"/>
          </rPr>
          <t>3,3km
38:13 (2.)</t>
        </r>
      </text>
    </comment>
    <comment ref="DS49" authorId="1" shapeId="0" xr:uid="{00000000-0006-0000-0000-000091020000}">
      <text>
        <r>
          <rPr>
            <b/>
            <sz val="9"/>
            <color indexed="81"/>
            <rFont val="Tahoma"/>
            <family val="2"/>
          </rPr>
          <t>4,4km
58:58 (40.)</t>
        </r>
      </text>
    </comment>
    <comment ref="FK49" authorId="1" shapeId="0" xr:uid="{00000000-0006-0000-0000-000092020000}">
      <text>
        <r>
          <rPr>
            <b/>
            <sz val="9"/>
            <color indexed="81"/>
            <rFont val="Tahoma"/>
            <family val="2"/>
          </rPr>
          <t>84km
4:06:17 (M50 13.)</t>
        </r>
      </text>
    </comment>
    <comment ref="FX49" authorId="1" shapeId="0" xr:uid="{00000000-0006-0000-0000-000093020000}">
      <text>
        <r>
          <rPr>
            <b/>
            <sz val="9"/>
            <color indexed="81"/>
            <rFont val="Tahoma"/>
            <family val="2"/>
          </rPr>
          <t>3,9km
59:09 (45.)</t>
        </r>
      </text>
    </comment>
    <comment ref="GW49" authorId="1" shapeId="0" xr:uid="{00000000-0006-0000-0000-000094020000}">
      <text>
        <r>
          <rPr>
            <b/>
            <sz val="9"/>
            <color indexed="81"/>
            <rFont val="Tahoma"/>
            <family val="2"/>
          </rPr>
          <t>3,9km
1:11:15 (48.)</t>
        </r>
      </text>
    </comment>
    <comment ref="HJ49" authorId="1" shapeId="0" xr:uid="{00000000-0006-0000-0000-000095020000}">
      <text>
        <r>
          <rPr>
            <b/>
            <sz val="9"/>
            <color indexed="81"/>
            <rFont val="Tahoma"/>
            <family val="2"/>
          </rPr>
          <t>100km</t>
        </r>
      </text>
    </comment>
    <comment ref="HQ49" authorId="1" shapeId="0" xr:uid="{00000000-0006-0000-0000-000096020000}">
      <text>
        <r>
          <rPr>
            <b/>
            <sz val="9"/>
            <color indexed="81"/>
            <rFont val="Tahoma"/>
            <family val="2"/>
          </rPr>
          <t>1371,4km</t>
        </r>
      </text>
    </comment>
    <comment ref="ID49" authorId="1" shapeId="0" xr:uid="{00000000-0006-0000-0000-000097020000}">
      <text>
        <r>
          <rPr>
            <b/>
            <sz val="9"/>
            <color indexed="81"/>
            <rFont val="Tahoma"/>
            <family val="2"/>
          </rPr>
          <t>4,5km
1:06:05 (28.)</t>
        </r>
      </text>
    </comment>
    <comment ref="IL49" authorId="1" shapeId="0" xr:uid="{00000000-0006-0000-0000-000098020000}">
      <text>
        <r>
          <rPr>
            <b/>
            <sz val="9"/>
            <color indexed="81"/>
            <rFont val="Tahoma"/>
            <family val="2"/>
          </rPr>
          <t>22km</t>
        </r>
      </text>
    </comment>
    <comment ref="AV50" authorId="0" shapeId="0" xr:uid="{00000000-0006-0000-0000-000099020000}">
      <text>
        <r>
          <rPr>
            <b/>
            <sz val="9"/>
            <color indexed="81"/>
            <rFont val="Tahoma"/>
            <family val="2"/>
          </rPr>
          <t>6km
22:26 (M55 1.)</t>
        </r>
      </text>
    </comment>
    <comment ref="CC50" authorId="0" shapeId="0" xr:uid="{00000000-0006-0000-0000-00009A020000}">
      <text>
        <r>
          <rPr>
            <b/>
            <sz val="9"/>
            <color indexed="81"/>
            <rFont val="Tahoma"/>
            <family val="2"/>
          </rPr>
          <t>37:59 Varsinais-Suomi 1 (M55 1.)</t>
        </r>
      </text>
    </comment>
    <comment ref="DM50" authorId="1" shapeId="0" xr:uid="{00000000-0006-0000-0000-00009B020000}">
      <text>
        <r>
          <rPr>
            <b/>
            <sz val="9"/>
            <color indexed="81"/>
            <rFont val="Tahoma"/>
            <family val="2"/>
          </rPr>
          <t>3300m (M 3.)</t>
        </r>
      </text>
    </comment>
    <comment ref="EY50" authorId="1" shapeId="0" xr:uid="{00000000-0006-0000-0000-00009C020000}">
      <text>
        <r>
          <rPr>
            <b/>
            <sz val="9"/>
            <color indexed="81"/>
            <rFont val="Tahoma"/>
            <family val="2"/>
          </rPr>
          <t>6,9km
1:01:10 (2.)</t>
        </r>
      </text>
    </comment>
    <comment ref="GT50" authorId="1" shapeId="0" xr:uid="{00000000-0006-0000-0000-00009D020000}">
      <text>
        <r>
          <rPr>
            <b/>
            <sz val="9"/>
            <color indexed="81"/>
            <rFont val="Tahoma"/>
            <family val="2"/>
          </rPr>
          <t>800m
2:23,6 (M 1.)</t>
        </r>
      </text>
    </comment>
    <comment ref="CA51" authorId="0" shapeId="0" xr:uid="{00000000-0006-0000-0000-00009E020000}">
      <text>
        <r>
          <rPr>
            <b/>
            <sz val="9"/>
            <color indexed="81"/>
            <rFont val="Tahoma"/>
            <family val="2"/>
          </rPr>
          <t>Marathon 42,2km
4:17:23 (M50 69.)</t>
        </r>
      </text>
    </comment>
    <comment ref="DX51" authorId="1" shapeId="0" xr:uid="{00000000-0006-0000-0000-00009F020000}">
      <text>
        <r>
          <rPr>
            <b/>
            <sz val="9"/>
            <color indexed="81"/>
            <rFont val="Tahoma"/>
            <family val="2"/>
          </rPr>
          <t xml:space="preserve">5:54:26 </t>
        </r>
        <r>
          <rPr>
            <sz val="9"/>
            <color indexed="81"/>
            <rFont val="Tahoma"/>
            <family val="2"/>
          </rPr>
          <t>(M50 79.)</t>
        </r>
      </text>
    </comment>
    <comment ref="FQ51" authorId="1" shapeId="0" xr:uid="{00000000-0006-0000-0000-0000A0020000}">
      <text>
        <r>
          <rPr>
            <b/>
            <sz val="9"/>
            <color indexed="81"/>
            <rFont val="Tahoma"/>
            <family val="2"/>
          </rPr>
          <t>7,6km
1:07:19 (M50 6.)</t>
        </r>
      </text>
    </comment>
    <comment ref="GL51" authorId="1" shapeId="0" xr:uid="{00000000-0006-0000-0000-0000A1020000}">
      <text>
        <r>
          <rPr>
            <b/>
            <sz val="9"/>
            <color indexed="81"/>
            <rFont val="Tahoma"/>
            <family val="2"/>
          </rPr>
          <t>2:43:43 (M50 12.)</t>
        </r>
      </text>
    </comment>
    <comment ref="GR51" authorId="1" shapeId="0" xr:uid="{00000000-0006-0000-0000-0000A2020000}">
      <text>
        <r>
          <rPr>
            <b/>
            <sz val="9"/>
            <color indexed="81"/>
            <rFont val="Tahoma"/>
            <family val="2"/>
          </rPr>
          <t>4,7km
47:29 (5.)</t>
        </r>
      </text>
    </comment>
    <comment ref="HC51" authorId="1" shapeId="0" xr:uid="{00000000-0006-0000-0000-0000A3020000}">
      <text>
        <r>
          <rPr>
            <b/>
            <sz val="9"/>
            <color indexed="81"/>
            <rFont val="Tahoma"/>
            <family val="2"/>
          </rPr>
          <t>Karsintakilpailu
41:28 (M50 16.)</t>
        </r>
      </text>
    </comment>
    <comment ref="IZ51" authorId="0" shapeId="0" xr:uid="{00000000-0006-0000-0000-0000A4020000}">
      <text>
        <r>
          <rPr>
            <sz val="9"/>
            <color indexed="81"/>
            <rFont val="Tahoma"/>
            <family val="2"/>
          </rPr>
          <t xml:space="preserve">18.5.20.19
Helsinki City Marathon
</t>
        </r>
        <r>
          <rPr>
            <b/>
            <sz val="9"/>
            <color indexed="81"/>
            <rFont val="Tahoma"/>
            <family val="2"/>
          </rPr>
          <t xml:space="preserve">4:17:23 </t>
        </r>
        <r>
          <rPr>
            <sz val="9"/>
            <color indexed="81"/>
            <rFont val="Tahoma"/>
            <family val="2"/>
          </rPr>
          <t>(M50 69.)</t>
        </r>
      </text>
    </comment>
    <comment ref="JA51" authorId="1" shapeId="0" xr:uid="{00000000-0006-0000-0000-0000A5020000}">
      <text>
        <r>
          <rPr>
            <sz val="9"/>
            <color indexed="81"/>
            <rFont val="Tahoma"/>
            <family val="2"/>
          </rPr>
          <t xml:space="preserve">24.8.2019
Finntriathlon Vierumäki
</t>
        </r>
        <r>
          <rPr>
            <b/>
            <sz val="9"/>
            <color indexed="81"/>
            <rFont val="Tahoma"/>
            <family val="2"/>
          </rPr>
          <t xml:space="preserve">2:43:43 </t>
        </r>
        <r>
          <rPr>
            <sz val="9"/>
            <color indexed="81"/>
            <rFont val="Tahoma"/>
            <family val="2"/>
          </rPr>
          <t>(M50 12.)</t>
        </r>
      </text>
    </comment>
    <comment ref="JB51" authorId="1" shapeId="0" xr:uid="{00000000-0006-0000-0000-0000A6020000}">
      <text>
        <r>
          <rPr>
            <sz val="9"/>
            <color indexed="81"/>
            <rFont val="Tahoma"/>
            <family val="2"/>
          </rPr>
          <t xml:space="preserve">29.6.2019
Lahti IM 70.3
</t>
        </r>
        <r>
          <rPr>
            <b/>
            <sz val="9"/>
            <color indexed="81"/>
            <rFont val="Tahoma"/>
            <family val="2"/>
          </rPr>
          <t xml:space="preserve">5:54:26 </t>
        </r>
        <r>
          <rPr>
            <sz val="9"/>
            <color indexed="81"/>
            <rFont val="Tahoma"/>
            <family val="2"/>
          </rPr>
          <t>(M50 79.)</t>
        </r>
      </text>
    </comment>
    <comment ref="CT52" authorId="0" shapeId="0" xr:uid="{00000000-0006-0000-0000-0000A7020000}">
      <text>
        <r>
          <rPr>
            <b/>
            <sz val="9"/>
            <color indexed="81"/>
            <rFont val="Tahoma"/>
            <family val="2"/>
          </rPr>
          <t>Pitkä Pirkka 217km</t>
        </r>
      </text>
    </comment>
    <comment ref="EC52" authorId="1" shapeId="0" xr:uid="{00000000-0006-0000-0000-0000A8020000}">
      <text>
        <r>
          <rPr>
            <b/>
            <sz val="9"/>
            <color indexed="81"/>
            <rFont val="Tahoma"/>
            <family val="2"/>
          </rPr>
          <t>Team Rynkeby - GM Turku</t>
        </r>
      </text>
    </comment>
    <comment ref="HQ52" authorId="1" shapeId="0" xr:uid="{00000000-0006-0000-0000-0000A9020000}">
      <text>
        <r>
          <rPr>
            <b/>
            <sz val="9"/>
            <color indexed="81"/>
            <rFont val="Tahoma"/>
            <family val="2"/>
          </rPr>
          <t>2628,5km</t>
        </r>
      </text>
    </comment>
    <comment ref="DW53" authorId="1" shapeId="0" xr:uid="{00000000-0006-0000-0000-0000AA020000}">
      <text>
        <r>
          <rPr>
            <b/>
            <sz val="9"/>
            <color indexed="81"/>
            <rFont val="Tahoma"/>
            <family val="2"/>
          </rPr>
          <t>1/8
1:13:41 (M 10.)</t>
        </r>
      </text>
    </comment>
    <comment ref="IE53" authorId="1" shapeId="0" xr:uid="{00000000-0006-0000-0000-0000AB020000}">
      <text>
        <r>
          <rPr>
            <b/>
            <sz val="9"/>
            <color indexed="81"/>
            <rFont val="Tahoma"/>
            <family val="2"/>
          </rPr>
          <t>½-mara
1:52:23 (M 48.)</t>
        </r>
      </text>
    </comment>
    <comment ref="IY53" authorId="0" shapeId="0" xr:uid="{00000000-0006-0000-0000-0000AC020000}">
      <text>
        <r>
          <rPr>
            <sz val="9"/>
            <color indexed="81"/>
            <rFont val="Tahoma"/>
            <family val="2"/>
          </rPr>
          <t xml:space="preserve">26.10.2019
Kaarinan Syysmaraton
21,1km 
</t>
        </r>
        <r>
          <rPr>
            <b/>
            <sz val="9"/>
            <color indexed="81"/>
            <rFont val="Tahoma"/>
            <family val="2"/>
          </rPr>
          <t xml:space="preserve">1:52:23 </t>
        </r>
        <r>
          <rPr>
            <sz val="9"/>
            <color indexed="81"/>
            <rFont val="Tahoma"/>
            <family val="2"/>
          </rPr>
          <t>(M 48.)</t>
        </r>
      </text>
    </comment>
    <comment ref="HQ54" authorId="1" shapeId="0" xr:uid="{00000000-0006-0000-0000-0000AD020000}">
      <text>
        <r>
          <rPr>
            <b/>
            <sz val="9"/>
            <color indexed="81"/>
            <rFont val="Tahoma"/>
            <family val="2"/>
          </rPr>
          <t>1661km</t>
        </r>
      </text>
    </comment>
    <comment ref="IL54" authorId="1" shapeId="0" xr:uid="{00000000-0006-0000-0000-0000AE020000}">
      <text>
        <r>
          <rPr>
            <b/>
            <sz val="9"/>
            <color indexed="81"/>
            <rFont val="Tahoma"/>
            <family val="2"/>
          </rPr>
          <t>8,35km</t>
        </r>
      </text>
    </comment>
    <comment ref="DB55" authorId="1" shapeId="0" xr:uid="{00000000-0006-0000-0000-0000AF020000}">
      <text>
        <r>
          <rPr>
            <b/>
            <sz val="9"/>
            <color indexed="81"/>
            <rFont val="Tahoma"/>
            <family val="2"/>
          </rPr>
          <t>95km
2:25:03 (MY 10.)
*kisassa mukana velolainen joka ei halua supercup-pisteitä</t>
        </r>
      </text>
    </comment>
    <comment ref="FP55" authorId="1" shapeId="0" xr:uid="{00000000-0006-0000-0000-0000B0020000}">
      <text>
        <r>
          <rPr>
            <b/>
            <sz val="9"/>
            <color indexed="81"/>
            <rFont val="Tahoma"/>
            <family val="2"/>
          </rPr>
          <t>95km
3:16:22 (7.)</t>
        </r>
      </text>
    </comment>
    <comment ref="CA56" authorId="0" shapeId="0" xr:uid="{00000000-0006-0000-0000-0000B1020000}">
      <text>
        <r>
          <rPr>
            <b/>
            <sz val="9"/>
            <color indexed="81"/>
            <rFont val="Tahoma"/>
            <family val="2"/>
          </rPr>
          <t xml:space="preserve">Puolimarathon 21,1km
1:41:11 (M 276.)
</t>
        </r>
      </text>
    </comment>
    <comment ref="IY56" authorId="0" shapeId="0" xr:uid="{00000000-0006-0000-0000-0000B2020000}">
      <text>
        <r>
          <rPr>
            <sz val="9"/>
            <color indexed="81"/>
            <rFont val="Tahoma"/>
            <family val="2"/>
          </rPr>
          <t xml:space="preserve">18.5.2019
Helsinki City Run
</t>
        </r>
        <r>
          <rPr>
            <b/>
            <sz val="9"/>
            <color indexed="81"/>
            <rFont val="Tahoma"/>
            <family val="2"/>
          </rPr>
          <t xml:space="preserve">1:41:11 </t>
        </r>
        <r>
          <rPr>
            <sz val="9"/>
            <color indexed="81"/>
            <rFont val="Tahoma"/>
            <family val="2"/>
          </rPr>
          <t>(M 276.)</t>
        </r>
      </text>
    </comment>
    <comment ref="CA57" authorId="0" shapeId="0" xr:uid="{00000000-0006-0000-0000-0000B3020000}">
      <text>
        <r>
          <rPr>
            <b/>
            <sz val="9"/>
            <color indexed="81"/>
            <rFont val="Tahoma"/>
            <family val="2"/>
          </rPr>
          <t xml:space="preserve">Puolimarathon 21,1km
2:03:18 (M40 445.)
</t>
        </r>
      </text>
    </comment>
    <comment ref="CH57" authorId="0" shapeId="0" xr:uid="{00000000-0006-0000-0000-0000B4020000}">
      <text>
        <r>
          <rPr>
            <b/>
            <sz val="9"/>
            <color indexed="81"/>
            <rFont val="Tahoma"/>
            <family val="2"/>
          </rPr>
          <t>34km
7:40:06 (M45 74.)</t>
        </r>
      </text>
    </comment>
    <comment ref="CS57" authorId="0" shapeId="0" xr:uid="{00000000-0006-0000-0000-0000B5020000}">
      <text>
        <r>
          <rPr>
            <b/>
            <sz val="9"/>
            <color indexed="81"/>
            <rFont val="Tahoma"/>
            <family val="2"/>
          </rPr>
          <t xml:space="preserve">21,1km
2:12:02 (M45 123.)
</t>
        </r>
      </text>
    </comment>
    <comment ref="DW57" authorId="1" shapeId="0" xr:uid="{00000000-0006-0000-0000-0000B6020000}">
      <text>
        <r>
          <rPr>
            <b/>
            <sz val="9"/>
            <color indexed="81"/>
            <rFont val="Tahoma"/>
            <family val="2"/>
          </rPr>
          <t>Sprintti joukkue
CrazyRunners
1:32:23 (10.)</t>
        </r>
      </text>
    </comment>
    <comment ref="IY57" authorId="0" shapeId="0" xr:uid="{00000000-0006-0000-0000-0000B7020000}">
      <text>
        <r>
          <rPr>
            <sz val="9"/>
            <color indexed="81"/>
            <rFont val="Tahoma"/>
            <family val="2"/>
          </rPr>
          <t>18.5.2019
Helsinki City Run</t>
        </r>
        <r>
          <rPr>
            <b/>
            <sz val="9"/>
            <color indexed="81"/>
            <rFont val="Tahoma"/>
            <family val="2"/>
          </rPr>
          <t xml:space="preserve">
2:03:18 </t>
        </r>
        <r>
          <rPr>
            <sz val="9"/>
            <color indexed="81"/>
            <rFont val="Tahoma"/>
            <family val="2"/>
          </rPr>
          <t>(M40 445.)</t>
        </r>
      </text>
    </comment>
    <comment ref="AF58" authorId="0" shapeId="0" xr:uid="{00000000-0006-0000-0000-0000B8020000}">
      <text>
        <r>
          <rPr>
            <b/>
            <sz val="9"/>
            <color indexed="81"/>
            <rFont val="Tahoma"/>
            <family val="2"/>
          </rPr>
          <t>50km vapaa
2:53:25 (M50 37.)</t>
        </r>
      </text>
    </comment>
    <comment ref="DV58" authorId="1" shapeId="0" xr:uid="{00000000-0006-0000-0000-0000B9020000}">
      <text>
        <r>
          <rPr>
            <b/>
            <sz val="9"/>
            <color indexed="81"/>
            <rFont val="Tahoma"/>
            <family val="2"/>
          </rPr>
          <t>60km
3:20:14 (M55 6.)</t>
        </r>
      </text>
    </comment>
    <comment ref="DB59" authorId="1" shapeId="0" xr:uid="{00000000-0006-0000-0000-0000BA020000}">
      <text>
        <r>
          <rPr>
            <b/>
            <sz val="9"/>
            <color indexed="81"/>
            <rFont val="Tahoma"/>
            <family val="2"/>
          </rPr>
          <t>95km
2:52:15 (M40 9.)
*kisassa mukana velolainen joka ei halua supercup-pisteitä</t>
        </r>
      </text>
    </comment>
    <comment ref="CT60" authorId="0" shapeId="0" xr:uid="{00000000-0006-0000-0000-0000BB020000}">
      <text>
        <r>
          <rPr>
            <b/>
            <sz val="9"/>
            <color indexed="81"/>
            <rFont val="Tahoma"/>
            <family val="2"/>
          </rPr>
          <t>Pitkä Pirkka 217km</t>
        </r>
      </text>
    </comment>
    <comment ref="DW60" authorId="1" shapeId="0" xr:uid="{00000000-0006-0000-0000-0000BC020000}">
      <text>
        <r>
          <rPr>
            <b/>
            <sz val="9"/>
            <color indexed="81"/>
            <rFont val="Tahoma"/>
            <family val="2"/>
          </rPr>
          <t>1/8
1:29:39 (M 34.)</t>
        </r>
      </text>
    </comment>
    <comment ref="DB61" authorId="1" shapeId="0" xr:uid="{00000000-0006-0000-0000-0000BD020000}">
      <text>
        <r>
          <rPr>
            <b/>
            <sz val="9"/>
            <color indexed="81"/>
            <rFont val="Tahoma"/>
            <family val="2"/>
          </rPr>
          <t>140km
?</t>
        </r>
      </text>
    </comment>
    <comment ref="HQ62" authorId="1" shapeId="0" xr:uid="{00000000-0006-0000-0000-0000BE020000}">
      <text>
        <r>
          <rPr>
            <b/>
            <sz val="9"/>
            <color indexed="81"/>
            <rFont val="Tahoma"/>
            <family val="2"/>
          </rPr>
          <t>517km</t>
        </r>
      </text>
    </comment>
    <comment ref="A1048556" authorId="0" shapeId="0" xr:uid="{00000000-0006-0000-0000-0000BF020000}">
      <text>
        <r>
          <rPr>
            <b/>
            <sz val="9"/>
            <color indexed="81"/>
            <rFont val="Tahoma"/>
            <family val="2"/>
          </rPr>
          <t>Jussi Örling,
Keijo Lindholm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E104848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Sijoituksen muutos vs. edellinen päivitys</t>
        </r>
      </text>
    </comment>
    <comment ref="E104849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Sijoituksen muutos vs. edellinen päivitys</t>
        </r>
      </text>
    </comment>
  </commentList>
</comments>
</file>

<file path=xl/sharedStrings.xml><?xml version="1.0" encoding="utf-8"?>
<sst xmlns="http://schemas.openxmlformats.org/spreadsheetml/2006/main" count="957" uniqueCount="483">
  <si>
    <t>10k tempo</t>
  </si>
  <si>
    <t>20k tempo</t>
  </si>
  <si>
    <t>Juoksu</t>
  </si>
  <si>
    <t>10km</t>
  </si>
  <si>
    <t>½-maraton</t>
  </si>
  <si>
    <t>Maraton</t>
  </si>
  <si>
    <t>Triathlon</t>
  </si>
  <si>
    <t>Olympia</t>
  </si>
  <si>
    <t>½-matka</t>
  </si>
  <si>
    <t>Täysmatka</t>
  </si>
  <si>
    <t>Pyörä</t>
  </si>
  <si>
    <t>Finlandia-hiihto</t>
  </si>
  <si>
    <t>Vuokatti hiihto</t>
  </si>
  <si>
    <t>Nuts Ylläs-Pallas</t>
  </si>
  <si>
    <t>Pisteet</t>
  </si>
  <si>
    <t>Naiset</t>
  </si>
  <si>
    <t>Miehet</t>
  </si>
  <si>
    <t>I</t>
  </si>
  <si>
    <t>II</t>
  </si>
  <si>
    <t>III</t>
  </si>
  <si>
    <t>IV</t>
  </si>
  <si>
    <t>Perusidea:</t>
  </si>
  <si>
    <t>Kilpailijat voivat myös järjestää omia kisoja</t>
  </si>
  <si>
    <t>Naisille ja miehille omat sarjat</t>
  </si>
  <si>
    <t xml:space="preserve">Pisteet: </t>
  </si>
  <si>
    <t>Pisteitä on jaossa sitä enemmän mitä enemmän on Velo Salolaisia mukana kilpailemassa.</t>
  </si>
  <si>
    <t xml:space="preserve">Viimeinen velolainen saa yhden pisteen ja seuraava aina yhden enemmän. </t>
  </si>
  <si>
    <t>Jos kilpailussa on mukana enemmän kuin yksi velolainen saa paras 0,5 pistettä extraa.</t>
  </si>
  <si>
    <t>Esim.A) Mukana 3 velolaista -&gt; paras 3,5p toiselle 2p ja kolmas 1p</t>
  </si>
  <si>
    <t>Esim.B) Mukana vain 1 velolainen -&gt; 1p</t>
  </si>
  <si>
    <t>Pisteiden saaminen edellyttää nimeä tuloslistassa ja hyväksyttyä tulosta. DNS, DNF, DSQ -&gt; 0p</t>
  </si>
  <si>
    <t>Omat kisat:</t>
  </si>
  <si>
    <t>Kilpailu tulee olla avoin kaikille</t>
  </si>
  <si>
    <t>Tilastovastaava:</t>
  </si>
  <si>
    <t>Tom Perttala, tperttala@hotmail.com, 050 482 1242</t>
  </si>
  <si>
    <t>Velolainen on oikeutettu pisteisiin myös kilpaillessaan muun seuran nimen alla.</t>
  </si>
  <si>
    <t>Peruskisat</t>
  </si>
  <si>
    <t>Paimio Trail</t>
  </si>
  <si>
    <t>1.</t>
  </si>
  <si>
    <t>#</t>
  </si>
  <si>
    <r>
      <rPr>
        <b/>
        <sz val="11"/>
        <color theme="1"/>
        <rFont val="Calibri"/>
        <family val="2"/>
        <scheme val="minor"/>
      </rPr>
      <t xml:space="preserve">Jakso II </t>
    </r>
    <r>
      <rPr>
        <sz val="11"/>
        <color theme="1"/>
        <rFont val="Calibri"/>
        <family val="2"/>
        <scheme val="minor"/>
      </rPr>
      <t>(huhti-touko-kesä)</t>
    </r>
  </si>
  <si>
    <r>
      <rPr>
        <b/>
        <sz val="11"/>
        <color theme="1"/>
        <rFont val="Calibri"/>
        <family val="2"/>
        <scheme val="minor"/>
      </rPr>
      <t xml:space="preserve">Jakso IV </t>
    </r>
    <r>
      <rPr>
        <sz val="11"/>
        <color theme="1"/>
        <rFont val="Calibri"/>
        <family val="2"/>
        <scheme val="minor"/>
      </rPr>
      <t>(loka-marras-joulu)</t>
    </r>
  </si>
  <si>
    <t>Juhannus Cooper</t>
  </si>
  <si>
    <t>Kilpaillaan eri lajien kuntoilu- /kilpailutapahtumissa joista julkaistaan viralliset tulokset</t>
  </si>
  <si>
    <t>Piikkiö Trail</t>
  </si>
  <si>
    <t>Paimio Juoksu</t>
  </si>
  <si>
    <t>Littoistenjärven ympärijuoksu</t>
  </si>
  <si>
    <t>Lapinkylän Tempo</t>
  </si>
  <si>
    <t>Vätternrundan 300km</t>
  </si>
  <si>
    <t>Turku Challenge Sprint</t>
  </si>
  <si>
    <t>Helsinki Velo Tour</t>
  </si>
  <si>
    <t>Kilometrikisa</t>
  </si>
  <si>
    <t>Kupittaan Yöjuoksu</t>
  </si>
  <si>
    <t>Pikkujoulujuoksu</t>
  </si>
  <si>
    <r>
      <rPr>
        <b/>
        <sz val="11"/>
        <color theme="1"/>
        <rFont val="Calibri"/>
        <family val="2"/>
        <scheme val="minor"/>
      </rPr>
      <t xml:space="preserve">Jakso III </t>
    </r>
    <r>
      <rPr>
        <sz val="11"/>
        <color theme="1"/>
        <rFont val="Calibri"/>
        <family val="2"/>
        <scheme val="minor"/>
      </rPr>
      <t>(heinä-elo-syys)</t>
    </r>
  </si>
  <si>
    <t>PK</t>
  </si>
  <si>
    <t>Velo Salo Super Cup 2019</t>
  </si>
  <si>
    <t>Kestää koko kalenterivuoden</t>
  </si>
  <si>
    <t>Kaikki Velo Salon jäsenmaksun maksaneet voivat osallistua</t>
  </si>
  <si>
    <t>mukaan otetaan kisat siitä kuukaudesta alkaen, kun maksu on suoritettu</t>
  </si>
  <si>
    <t>Kilpailija on velvollinen lähettämään linkin tai kuvan tuloksista cupin tilastovastaavalle, Velo Salon facebook-sivuille tai nimehuutoon</t>
  </si>
  <si>
    <t>Peruskisoista jaetaan pisteitä yksittäisten kisojen lisäksi myös koko vuoden parhaiden tulosten mukaan</t>
  </si>
  <si>
    <t>Näitä pisteitä saa puolet normaalipisteistä</t>
  </si>
  <si>
    <t>Jos kilpailussa on mukana velolainen joka ei halua cup-pisteitä, vaikuttaa hänen tuloksensa kuitenkin muiden pisteisiin</t>
  </si>
  <si>
    <t>DNF ja DSQ tulokset vaikuttavat kuitenkin muiden velolaisten pisteisiin</t>
  </si>
  <si>
    <t>Turku Challenge 1/2-matka</t>
  </si>
  <si>
    <t>Velo Salo Supercup 2019</t>
  </si>
  <si>
    <t>Aurajoen yöjuoksu</t>
  </si>
  <si>
    <t>Jokaisella kilpailijalla on oikeus järjestää omia kisoja vuoden aikana (esim. saunatikka)</t>
  </si>
  <si>
    <t>Kilpailu tulee ilmoittaa muille viimeistään vuorokausi ennen kisaa, myös säännöt</t>
  </si>
  <si>
    <t>Kisko Triathlon</t>
  </si>
  <si>
    <t>XVII Hauhon Jokamiestriathlon</t>
  </si>
  <si>
    <t>Lohjan Talvijuoksusarja 3/5</t>
  </si>
  <si>
    <t>Lohjan Talvijuoksusarja 4/5</t>
  </si>
  <si>
    <t>Lohjan Talvijuoksusarja 5/5</t>
  </si>
  <si>
    <t>Viriilit Vinstat</t>
  </si>
  <si>
    <t>Esim. Tuloksissa viisi 10k tempon tulosta -&gt; parhaalle 2,75p (= 5,5p/2), viidennelle 0,5p (= 1p/2)</t>
  </si>
  <si>
    <t>Talvikilometrikisa</t>
  </si>
  <si>
    <t>IM Tallinna</t>
  </si>
  <si>
    <t>Talviminuuttikisa</t>
  </si>
  <si>
    <t>Kim Jokinen</t>
  </si>
  <si>
    <t>XLIX Faron katujuoksu</t>
  </si>
  <si>
    <r>
      <rPr>
        <b/>
        <sz val="11"/>
        <color theme="1"/>
        <rFont val="Calibri"/>
        <family val="2"/>
        <scheme val="minor"/>
      </rPr>
      <t xml:space="preserve">Jakso I </t>
    </r>
    <r>
      <rPr>
        <sz val="11"/>
        <color theme="1"/>
        <rFont val="Calibri"/>
        <family val="2"/>
        <scheme val="minor"/>
      </rPr>
      <t>(tammi-helmi-maalis)</t>
    </r>
  </si>
  <si>
    <t>Vantaa Triathlon</t>
  </si>
  <si>
    <t>Maarit Vainio</t>
  </si>
  <si>
    <t>2.</t>
  </si>
  <si>
    <t>Tom Perttala</t>
  </si>
  <si>
    <t>Kaupunkisuunnistus</t>
  </si>
  <si>
    <t>Ville Eskelinen</t>
  </si>
  <si>
    <t>Kaupunkisuunnistus Isohärjänmäki</t>
  </si>
  <si>
    <t>Kaupunkisuunnistus Tupuri</t>
  </si>
  <si>
    <t>Raimo Nikander</t>
  </si>
  <si>
    <t>HaHa hiihto - Märy</t>
  </si>
  <si>
    <t>Rauno Hakala</t>
  </si>
  <si>
    <t>Viesteissä joukkueen jäsenet jakavat sijoituksen ja pisteet määräytyvät muuten normaalisti.</t>
  </si>
  <si>
    <t>Esim. Kaksi kolmenhengen joukkuetta kisassa, huonompi joukkue saa pisteet 1, 2 ja 3 jotka jaetaan kilpailijoiden kesken -&gt; 2p jokaiselle</t>
  </si>
  <si>
    <t xml:space="preserve">  Vastaavasti parempi joukkue saa pisteet 4, 5 ja 6,5 -&gt; 5,67p jokaiselle ((4+5+6,5)/2)</t>
  </si>
  <si>
    <t>3.</t>
  </si>
  <si>
    <t>-</t>
  </si>
  <si>
    <t>Taisto Sorola</t>
  </si>
  <si>
    <t>Ampumahiihdon V-S mestaruusviestit</t>
  </si>
  <si>
    <t>Hiihdon kaupunginmestaruuskilpailut</t>
  </si>
  <si>
    <t>Botnia Vasan</t>
  </si>
  <si>
    <t>Petri Lindholm</t>
  </si>
  <si>
    <t>Timo Hellberg</t>
  </si>
  <si>
    <t>Västerby Långloppet</t>
  </si>
  <si>
    <t>4.</t>
  </si>
  <si>
    <t>Ampumahiihto veteraani SM</t>
  </si>
  <si>
    <t>Paavo Nurmi Marathon</t>
  </si>
  <si>
    <t>5.</t>
  </si>
  <si>
    <t>Marttilan kymppi</t>
  </si>
  <si>
    <t>Haha:n Mestaruuskilpailut</t>
  </si>
  <si>
    <t>Minna Laulumaa</t>
  </si>
  <si>
    <t>Tapio Katava</t>
  </si>
  <si>
    <t>Kimmo Iivarinen</t>
  </si>
  <si>
    <t>Vasaloppet</t>
  </si>
  <si>
    <t>Keijo Nordström</t>
  </si>
  <si>
    <t>Ui Kesäksi Kuntoon</t>
  </si>
  <si>
    <t>Säkylä Triathlon</t>
  </si>
  <si>
    <t>Arto Puntti</t>
  </si>
  <si>
    <t>Janne Ståhlström</t>
  </si>
  <si>
    <t>Suvi Laaksonen</t>
  </si>
  <si>
    <t>Sirpa Vaaranmaa</t>
  </si>
  <si>
    <t>Jämi MTB</t>
  </si>
  <si>
    <t>Maanantairastit 3</t>
  </si>
  <si>
    <t>Maanantairastit 2</t>
  </si>
  <si>
    <t>Markku Karro</t>
  </si>
  <si>
    <t>Teemu Peltola</t>
  </si>
  <si>
    <t>Timo Sainio</t>
  </si>
  <si>
    <t>Veli-Pekka Paatero</t>
  </si>
  <si>
    <t>Markku Kuusinen</t>
  </si>
  <si>
    <t>Kaiken kansan vitonen</t>
  </si>
  <si>
    <t>Volkswagen Prague Marathon</t>
  </si>
  <si>
    <t>Mikko Tepponen</t>
  </si>
  <si>
    <t>Maanantairastit 4</t>
  </si>
  <si>
    <t>Mika Simonen</t>
  </si>
  <si>
    <t>Ykkössuunnat 1</t>
  </si>
  <si>
    <t>Perjantairastit 1</t>
  </si>
  <si>
    <t>Tuula-Kara Uinnit</t>
  </si>
  <si>
    <t>62. TS Kortteliajot</t>
  </si>
  <si>
    <t>Simo Klimscheffskij:n muistoajo</t>
  </si>
  <si>
    <t>Velo Salon Cooper-Mestaruus</t>
  </si>
  <si>
    <t>Maanantairastit 5</t>
  </si>
  <si>
    <t>22. Lattomeriajo</t>
  </si>
  <si>
    <t>6.</t>
  </si>
  <si>
    <t>Maanantairastit 6</t>
  </si>
  <si>
    <t>Ykkössuunnat 3</t>
  </si>
  <si>
    <t>Lajijakauma</t>
  </si>
  <si>
    <t>Hiihto</t>
  </si>
  <si>
    <t>Suunnistus</t>
  </si>
  <si>
    <t>Uinti</t>
  </si>
  <si>
    <t>Muut</t>
  </si>
  <si>
    <t>Maanantairastit 7</t>
  </si>
  <si>
    <t>SAUL PM-maastot</t>
  </si>
  <si>
    <t>Markku Kaartinen</t>
  </si>
  <si>
    <t>Ykkössuunnat 4</t>
  </si>
  <si>
    <t>Perjantairastit 2</t>
  </si>
  <si>
    <t>Mietoisten Tempo</t>
  </si>
  <si>
    <t>NEA TTT</t>
  </si>
  <si>
    <t>NEA RR</t>
  </si>
  <si>
    <t>Braheloppet</t>
  </si>
  <si>
    <t>Sanna Koskinen</t>
  </si>
  <si>
    <t>Ismo Peltonen</t>
  </si>
  <si>
    <t>Maanantairastit 8</t>
  </si>
  <si>
    <t>Ykkössuunnat 5</t>
  </si>
  <si>
    <t>Ampumajuoksu mestaruuskilpailu</t>
  </si>
  <si>
    <t>Ampumasuunnistus</t>
  </si>
  <si>
    <t>17.</t>
  </si>
  <si>
    <t>Bioracer Evoc GP</t>
  </si>
  <si>
    <t>Länsiuudenmaan tempo</t>
  </si>
  <si>
    <t>Tenho Hätönen</t>
  </si>
  <si>
    <t>13. Rivieran lenkki</t>
  </si>
  <si>
    <t>Evoc MTB</t>
  </si>
  <si>
    <t>Mikko Koskinen</t>
  </si>
  <si>
    <t>(*)</t>
  </si>
  <si>
    <t>uusi listalla</t>
  </si>
  <si>
    <t>ed</t>
  </si>
  <si>
    <t>Maanantairastit 9</t>
  </si>
  <si>
    <t>9.</t>
  </si>
  <si>
    <t>Ykkössuunnat 6</t>
  </si>
  <si>
    <t>Tawast 3D maantie</t>
  </si>
  <si>
    <t>Matti Boman</t>
  </si>
  <si>
    <t>HCRD</t>
  </si>
  <si>
    <t>Juri Emaldynov</t>
  </si>
  <si>
    <t>Jussi Syväjärvi</t>
  </si>
  <si>
    <t>Salo Cup Sprintti</t>
  </si>
  <si>
    <t>Ampumajuoksu VS alue-cup 1</t>
  </si>
  <si>
    <t>14.</t>
  </si>
  <si>
    <t>Maanantairastit 10</t>
  </si>
  <si>
    <t>Jani Sipovaara</t>
  </si>
  <si>
    <t>SM Joukkue-Sprintti</t>
  </si>
  <si>
    <t>Ykkössuunnat 7</t>
  </si>
  <si>
    <t>HHM</t>
  </si>
  <si>
    <t>Ahvenisto Duathlon</t>
  </si>
  <si>
    <t>Maanantairastit 11</t>
  </si>
  <si>
    <t>8.</t>
  </si>
  <si>
    <t>Johanna Sipovaara</t>
  </si>
  <si>
    <t>Nuts Karhunkierros</t>
  </si>
  <si>
    <t>Ilpon Tempo</t>
  </si>
  <si>
    <t>Ilmaristen Tempo</t>
  </si>
  <si>
    <t>Perjantairastit 6</t>
  </si>
  <si>
    <t>20.</t>
  </si>
  <si>
    <t>Trail Run Tammela</t>
  </si>
  <si>
    <t xml:space="preserve"> </t>
  </si>
  <si>
    <t>Maanantairastit 12</t>
  </si>
  <si>
    <t>Aluecup Velodromi</t>
  </si>
  <si>
    <t>Ampumajuoksu sarjakilpailu 1</t>
  </si>
  <si>
    <t>Peimarin rastit 23</t>
  </si>
  <si>
    <t>Peimarin rastit 22</t>
  </si>
  <si>
    <t>Kai Suomi</t>
  </si>
  <si>
    <t>Peimarin rastit 21</t>
  </si>
  <si>
    <t>Peimarin rastit 15</t>
  </si>
  <si>
    <t>7.</t>
  </si>
  <si>
    <t>Eerika Isometsä</t>
  </si>
  <si>
    <t>Elina Pohjavirta</t>
  </si>
  <si>
    <t>Tiina Kaarlonen</t>
  </si>
  <si>
    <t>Pirkan Pyöräily</t>
  </si>
  <si>
    <t>Kari Löf</t>
  </si>
  <si>
    <t>Kuntotapahtumista joissa ei osallistujille oteta aikaa saa kukin tapahtuman suorittanut yhden pisteen</t>
  </si>
  <si>
    <t>Aluecup Tupuri</t>
  </si>
  <si>
    <t>Tero Päärni</t>
  </si>
  <si>
    <t>Maanantairastit 13</t>
  </si>
  <si>
    <t>Jukka Loimulahti</t>
  </si>
  <si>
    <t>Ampumajuoksu aluecup 2</t>
  </si>
  <si>
    <t>Forssan Suvi-ilta Juoksu</t>
  </si>
  <si>
    <t>Forssan Suvi-ilta Pyörä</t>
  </si>
  <si>
    <t>Jukola</t>
  </si>
  <si>
    <t>IX Lövö Siltajuoksu</t>
  </si>
  <si>
    <t>Esa Heikkilä</t>
  </si>
  <si>
    <t>Mikko Pajuniemi</t>
  </si>
  <si>
    <t>Petri Lehtonen</t>
  </si>
  <si>
    <t>Forssan Suvi-ilta Combo</t>
  </si>
  <si>
    <t>Maanantairastit 14</t>
  </si>
  <si>
    <t>Aluecup Artukainen</t>
  </si>
  <si>
    <t>Ykkössuunnat 11</t>
  </si>
  <si>
    <t>Ampumajuoksu sarjakilpailu 2</t>
  </si>
  <si>
    <t>Peimarin rastit 25</t>
  </si>
  <si>
    <t>Terho Into</t>
  </si>
  <si>
    <t>Mari Into</t>
  </si>
  <si>
    <t>Degersjö Juoksu</t>
  </si>
  <si>
    <t>Aluecup Velodromi 2</t>
  </si>
  <si>
    <t>Juhannusrastit</t>
  </si>
  <si>
    <t>Aluecup Trömperi</t>
  </si>
  <si>
    <t>Eniten pisteitä</t>
  </si>
  <si>
    <t>koko kausi</t>
  </si>
  <si>
    <t>jakso I</t>
  </si>
  <si>
    <t>jakso II</t>
  </si>
  <si>
    <t>jakso III</t>
  </si>
  <si>
    <t>jakso IV</t>
  </si>
  <si>
    <t>Suurin yksittäinen tapahtuma</t>
  </si>
  <si>
    <t>Osallistujamäärät</t>
  </si>
  <si>
    <t>Paimion minitriathlon</t>
  </si>
  <si>
    <t>Lapua Cup 6</t>
  </si>
  <si>
    <t>10.</t>
  </si>
  <si>
    <t>Maanantairastit 15</t>
  </si>
  <si>
    <t>2</t>
  </si>
  <si>
    <t>3</t>
  </si>
  <si>
    <t>8</t>
  </si>
  <si>
    <t>9</t>
  </si>
  <si>
    <t>10</t>
  </si>
  <si>
    <t>11</t>
  </si>
  <si>
    <t>1</t>
  </si>
  <si>
    <t>4</t>
  </si>
  <si>
    <t>6</t>
  </si>
  <si>
    <t>5</t>
  </si>
  <si>
    <t>7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</si>
  <si>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</si>
  <si>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</si>
  <si>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</si>
  <si>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</si>
  <si>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</si>
  <si>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</si>
  <si>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</si>
  <si>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</si>
  <si>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</si>
  <si>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</si>
  <si>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</si>
  <si>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</si>
  <si>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</si>
  <si>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</si>
  <si>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</si>
  <si>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</si>
  <si>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</si>
  <si>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</si>
  <si>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</si>
  <si>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</si>
  <si>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</si>
  <si>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SM aika-ajo</t>
  </si>
  <si>
    <t>Juho Aalto</t>
  </si>
  <si>
    <t>Jere Pulakka</t>
  </si>
  <si>
    <t>Miia Pulakka</t>
  </si>
  <si>
    <t>33</t>
  </si>
  <si>
    <t>Peimarin rastit 26</t>
  </si>
  <si>
    <t>Kilpailuista joissa sekajoukkueet, miesten ja naisten pisteet normaalien sääntöjen mukaan erikseen</t>
  </si>
  <si>
    <t xml:space="preserve">  Jos edellisen esimerkin joukkueissa olisi ollut kummassakin joukkueessa yksi mies oli pisteet menneet seuraavasti</t>
  </si>
  <si>
    <t xml:space="preserve">  Pisteet jaetaan edelleen joukkueen suorituksen mukaan, paremman joukkueen mies saa 2,5p ja huonomman 1p</t>
  </si>
  <si>
    <t xml:space="preserve">  Vastaavasti naiset huonommassa joukkueessa ((1+2)/2) 1,5p ja paremmassa ((3+4,5)/2) 3,75p</t>
  </si>
  <si>
    <t>Team Rynkeby - God Morgon</t>
  </si>
  <si>
    <t>34</t>
  </si>
  <si>
    <t>Perjantairastit 10</t>
  </si>
  <si>
    <t>Tahko MTB</t>
  </si>
  <si>
    <t>Ampumajuoksu sarjakilpailu 3</t>
  </si>
  <si>
    <t>26.</t>
  </si>
  <si>
    <t>Aluecup Rata AM</t>
  </si>
  <si>
    <t>Maanantairastit 16</t>
  </si>
  <si>
    <t>Kyrön minitriathlon</t>
  </si>
  <si>
    <t>Ampumajuoksu sarjakilpailu 4</t>
  </si>
  <si>
    <t>IM 70.3 Jönköping</t>
  </si>
  <si>
    <t>Perjantairastit 11</t>
  </si>
  <si>
    <t>IM 70.3 Lahti Nokian Tyres</t>
  </si>
  <si>
    <t>IM Kalmar</t>
  </si>
  <si>
    <t>Maanantairastit 17</t>
  </si>
  <si>
    <t>Mellilänjärven ympärijuoksu</t>
  </si>
  <si>
    <t>V-S ampumajuoksu viestimestaruus</t>
  </si>
  <si>
    <t>Joroinen Triathlon - sprintti</t>
  </si>
  <si>
    <t>Perjantairastit 12</t>
  </si>
  <si>
    <t>19.</t>
  </si>
  <si>
    <t>Maanantairastit 18</t>
  </si>
  <si>
    <t>V-S mestaruus pika</t>
  </si>
  <si>
    <t>Ykkössuunnat 15</t>
  </si>
  <si>
    <t>Mainova Frankfurt Marathon</t>
  </si>
  <si>
    <t>Kaarinan Syysmaraton</t>
  </si>
  <si>
    <t>Ampumajuoksu sarjakilpailu 5</t>
  </si>
  <si>
    <t>Peimarin rastit 28</t>
  </si>
  <si>
    <t>Joroinen ½-matkan SM</t>
  </si>
  <si>
    <t>Peikkorastit</t>
  </si>
  <si>
    <t>Maanantairastit 19</t>
  </si>
  <si>
    <t>Kohaushölkkä</t>
  </si>
  <si>
    <t>Kauhajoki ajot</t>
  </si>
  <si>
    <t>HaHan Kansallinen AJ</t>
  </si>
  <si>
    <t>Kukkia Triathlon</t>
  </si>
  <si>
    <t>Maanantairastit 20</t>
  </si>
  <si>
    <t>Urmas Apaja</t>
  </si>
  <si>
    <t>35.</t>
  </si>
  <si>
    <t>Ykkössuunnat 17</t>
  </si>
  <si>
    <t>Kasnäs Triathlon</t>
  </si>
  <si>
    <t>Hämeenlinnan kaupunkimaraton kymppi</t>
  </si>
  <si>
    <t>WBOC Champions</t>
  </si>
  <si>
    <t>Syöte MTB</t>
  </si>
  <si>
    <t>WBOC Champions viesti</t>
  </si>
  <si>
    <t>Maanantairastit 21</t>
  </si>
  <si>
    <t>Salonjokilaakso juoksu</t>
  </si>
  <si>
    <t>Kaupunginmestaruus 100m / 800m</t>
  </si>
  <si>
    <t>Perjantairastit 17</t>
  </si>
  <si>
    <t>Sulva tervaetapit</t>
  </si>
  <si>
    <t>Sulva tervaetapit maantie</t>
  </si>
  <si>
    <t>VS Cup 4 pika</t>
  </si>
  <si>
    <t>Extremerun Pori</t>
  </si>
  <si>
    <t>Imatra MTB</t>
  </si>
  <si>
    <t>Luonteri pyöräily</t>
  </si>
  <si>
    <t>28.</t>
  </si>
  <si>
    <t>23.</t>
  </si>
  <si>
    <t>Ampumajuoksu SM</t>
  </si>
  <si>
    <t>Suunnistus AM</t>
  </si>
  <si>
    <t>16.</t>
  </si>
  <si>
    <t>ISM maantie - aika-ajo</t>
  </si>
  <si>
    <t>ISM maantie - yhteislähtö</t>
  </si>
  <si>
    <t>Himos MTB</t>
  </si>
  <si>
    <t>Ykkössuunnat 19</t>
  </si>
  <si>
    <t>Peimarin rastit 33</t>
  </si>
  <si>
    <t>Perjantairastit 18</t>
  </si>
  <si>
    <t>AJ HaHa mestaruus pikakisa</t>
  </si>
  <si>
    <t>Huntin Runtti</t>
  </si>
  <si>
    <t>Turku Touring Pyöräily</t>
  </si>
  <si>
    <t>*</t>
  </si>
  <si>
    <t>Lohjanjärven Ympäripyöräily</t>
  </si>
  <si>
    <t>13.</t>
  </si>
  <si>
    <t>Maanantairastit 23</t>
  </si>
  <si>
    <t>Aluecup Kuusiston Tempo</t>
  </si>
  <si>
    <t>Itämeri Maraton</t>
  </si>
  <si>
    <t>Ykkössuunnat 20</t>
  </si>
  <si>
    <t>Vierumäen perusmatka</t>
  </si>
  <si>
    <t>AJ HaHa mestaruus normaalimatka</t>
  </si>
  <si>
    <t>Elli Österberg</t>
  </si>
  <si>
    <t>Velo Salo goes Velodrom Championship</t>
  </si>
  <si>
    <t>Tienoon Tempo</t>
  </si>
  <si>
    <t>40. Riston Hölkkä</t>
  </si>
  <si>
    <t>Pertunpäivän polkujuoksut</t>
  </si>
  <si>
    <t>Maanantairastit 24</t>
  </si>
  <si>
    <t>25.</t>
  </si>
  <si>
    <t>32.</t>
  </si>
  <si>
    <t>Ykkössuunnat 21</t>
  </si>
  <si>
    <t>AJ sarjakilpailu 6</t>
  </si>
  <si>
    <t>Peimarin rastit 35</t>
  </si>
  <si>
    <t>Perjantairastit 20</t>
  </si>
  <si>
    <t>Skoda Cup Syysetapit</t>
  </si>
  <si>
    <t>Skoda Cup Syysetapit maantie</t>
  </si>
  <si>
    <t>FightBack Run</t>
  </si>
  <si>
    <t>Maanantairastit 25</t>
  </si>
  <si>
    <t>11.</t>
  </si>
  <si>
    <t>35</t>
  </si>
  <si>
    <t>Salo Cup Keskari</t>
  </si>
  <si>
    <t>Salo Cup Pitkä</t>
  </si>
  <si>
    <t>Salo Cup Yösuunnistus</t>
  </si>
  <si>
    <t>Perjantairastit 21</t>
  </si>
  <si>
    <t>29.</t>
  </si>
  <si>
    <t>Harvaluodon kymppi</t>
  </si>
  <si>
    <t>SM suunnistus pitkä</t>
  </si>
  <si>
    <t>Maanantairastit 26</t>
  </si>
  <si>
    <t>Peimarin rastit 37</t>
  </si>
  <si>
    <t>Lieto Gravel Tour</t>
  </si>
  <si>
    <t>Perjantairastit 22</t>
  </si>
  <si>
    <t>22.</t>
  </si>
  <si>
    <t>24.</t>
  </si>
  <si>
    <t>Finlandia Marathon</t>
  </si>
  <si>
    <t>Maanantairastit 27</t>
  </si>
  <si>
    <t>Ruisriikki</t>
  </si>
  <si>
    <t>Ruisrääkki</t>
  </si>
  <si>
    <t>Katariina Koskinen</t>
  </si>
  <si>
    <t>Päätösrastit</t>
  </si>
  <si>
    <t>IM Italia - Emilia Romagna</t>
  </si>
  <si>
    <t>Sanna Rautiainen</t>
  </si>
  <si>
    <t>Lauri Rantanen</t>
  </si>
  <si>
    <t>Matti Harvala</t>
  </si>
  <si>
    <t>Maanantairastit 28</t>
  </si>
  <si>
    <t>15.</t>
  </si>
  <si>
    <t>38.</t>
  </si>
  <si>
    <t>40.</t>
  </si>
  <si>
    <t>Peimarin rastit 39</t>
  </si>
  <si>
    <t>Kymi Ring Running Day</t>
  </si>
  <si>
    <t>Maanantairastit 29</t>
  </si>
  <si>
    <t>Elina Pohjanvirta</t>
  </si>
  <si>
    <t>Velo Salon Marrasputki</t>
  </si>
  <si>
    <t>12.</t>
  </si>
  <si>
    <t>Maanantairastit 30</t>
  </si>
  <si>
    <t>Peimarin rastit 41</t>
  </si>
  <si>
    <t>18.</t>
  </si>
  <si>
    <t xml:space="preserve">Ei </t>
  </si>
  <si>
    <t>Tour de Pori</t>
  </si>
  <si>
    <t>30.</t>
  </si>
  <si>
    <t>33.</t>
  </si>
  <si>
    <t>Maanantairastit 31</t>
  </si>
  <si>
    <t>Maanantairastit 32</t>
  </si>
  <si>
    <t>Peimarin rastit 43</t>
  </si>
  <si>
    <t>Halikko Viesti</t>
  </si>
  <si>
    <t>34.</t>
  </si>
  <si>
    <t>37.</t>
  </si>
  <si>
    <t>Street-O Märynummi</t>
  </si>
  <si>
    <t>Street-O Isohärjänmäki</t>
  </si>
  <si>
    <t>Street-O Ollikkala</t>
  </si>
  <si>
    <t>27.</t>
  </si>
  <si>
    <t>31.</t>
  </si>
  <si>
    <t>21.</t>
  </si>
  <si>
    <t>Street-O Halikko as.</t>
  </si>
  <si>
    <t>Street-O Inkere</t>
  </si>
  <si>
    <t>Chiang Mai MTB Epic</t>
  </si>
  <si>
    <t>Street-O Lukkarinmäki</t>
  </si>
  <si>
    <t>Sao Silvestre Lisboa</t>
  </si>
  <si>
    <t>Chiang Rai</t>
  </si>
  <si>
    <t>Salon Uudenvuodenaattojuoksu</t>
  </si>
  <si>
    <t>(+1)</t>
  </si>
  <si>
    <t>(-1)</t>
  </si>
  <si>
    <t>(+3)</t>
  </si>
  <si>
    <t>36.</t>
  </si>
  <si>
    <t>(+4)</t>
  </si>
  <si>
    <t>(+2)</t>
  </si>
  <si>
    <t>(+11)</t>
  </si>
  <si>
    <t>(+6)</t>
  </si>
  <si>
    <t>(+5)</t>
  </si>
  <si>
    <t>(-5)</t>
  </si>
  <si>
    <t>(-2)</t>
  </si>
  <si>
    <t>(-6)</t>
  </si>
  <si>
    <t>(-9)</t>
  </si>
  <si>
    <t>(-3)</t>
  </si>
  <si>
    <t>(-4)</t>
  </si>
  <si>
    <t>(+12)</t>
  </si>
  <si>
    <t>(+18)</t>
  </si>
  <si>
    <t>(+28)</t>
  </si>
  <si>
    <t>(+19)</t>
  </si>
  <si>
    <t>(-11)</t>
  </si>
  <si>
    <t>(-7)</t>
  </si>
  <si>
    <t>(+16)</t>
  </si>
  <si>
    <t>(+14)</t>
  </si>
  <si>
    <t>(-10)</t>
  </si>
  <si>
    <t>(-13)</t>
  </si>
  <si>
    <t>(-14)</t>
  </si>
  <si>
    <t>(-30)</t>
  </si>
  <si>
    <t>(-15)</t>
  </si>
  <si>
    <t>piste/kisa</t>
  </si>
  <si>
    <t>Kisat yht.</t>
  </si>
  <si>
    <t>Osallistumis-%</t>
  </si>
  <si>
    <t>yhteensä</t>
  </si>
  <si>
    <t>keskiarvot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</si>
</sst>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d\.m\.;@"/>
    <numFmt numFmtId="166" formatCode="0.0"/>
  </numFmts>
  <fonts count="4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Arial Rounded MT Bold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1"/>
      <color theme="1"/>
      <name val="Arial Unicode MS"/>
      <family val="2"/>
    </font>
    <font>
      <sz val="18"/>
      <color rgb="FFFF0000"/>
      <name val="Arial Rounded MT Bold"/>
      <family val="2"/>
    </font>
    <font>
      <sz val="7"/>
      <name val="Calibri"/>
      <family val="2"/>
      <scheme val="minor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Rounded MT Bold"/>
      <family val="2"/>
    </font>
    <font>
      <b/>
      <sz val="8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2"/>
      <color theme="1"/>
      <name val="Arial"/>
      <family val="2"/>
    </font>
    <font>
      <sz val="8"/>
      <color theme="0" tint="-0.499984740745262"/>
      <name val="Calibri"/>
      <family val="2"/>
      <scheme val="minor"/>
    </font>
    <font>
      <sz val="8"/>
      <color theme="0" tint="-0.499984740745262"/>
      <name val="Times New Roman"/>
      <family val="1"/>
    </font>
    <font>
      <sz val="8"/>
      <color theme="0" tint="-4.9989318521683403E-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0"/>
      <color theme="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rgb="FF838291"/>
      <name val="Source Sans Pro"/>
      <family val="2"/>
    </font>
    <font>
      <sz val="8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16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textRotation="90"/>
    </xf>
    <xf numFmtId="0" fontId="3" fillId="2" borderId="6" xfId="0" applyFont="1" applyFill="1" applyBorder="1" applyAlignment="1">
      <alignment textRotation="90"/>
    </xf>
    <xf numFmtId="0" fontId="3" fillId="2" borderId="7" xfId="0" applyFont="1" applyFill="1" applyBorder="1" applyAlignment="1">
      <alignment textRotation="90"/>
    </xf>
    <xf numFmtId="165" fontId="2" fillId="3" borderId="7" xfId="0" applyNumberFormat="1" applyFont="1" applyFill="1" applyBorder="1"/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1" fontId="6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/>
    <xf numFmtId="1" fontId="0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center"/>
    </xf>
    <xf numFmtId="166" fontId="6" fillId="0" borderId="7" xfId="0" applyNumberFormat="1" applyFont="1" applyBorder="1"/>
    <xf numFmtId="0" fontId="0" fillId="4" borderId="1" xfId="0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4" borderId="3" xfId="0" applyFont="1" applyFill="1" applyBorder="1"/>
    <xf numFmtId="0" fontId="4" fillId="4" borderId="4" xfId="0" applyFont="1" applyFill="1" applyBorder="1" applyAlignment="1">
      <alignment horizontal="center" textRotation="90"/>
    </xf>
    <xf numFmtId="0" fontId="4" fillId="4" borderId="0" xfId="0" applyFont="1" applyFill="1" applyBorder="1" applyAlignment="1">
      <alignment textRotation="90"/>
    </xf>
    <xf numFmtId="0" fontId="4" fillId="4" borderId="0" xfId="0" applyFont="1" applyFill="1" applyBorder="1" applyAlignment="1">
      <alignment horizontal="center" textRotation="90"/>
    </xf>
    <xf numFmtId="0" fontId="4" fillId="4" borderId="5" xfId="0" applyFont="1" applyFill="1" applyBorder="1" applyAlignment="1">
      <alignment textRotation="90"/>
    </xf>
    <xf numFmtId="0" fontId="0" fillId="4" borderId="6" xfId="0" applyFill="1" applyBorder="1" applyAlignment="1">
      <alignment horizontal="center"/>
    </xf>
    <xf numFmtId="0" fontId="0" fillId="4" borderId="7" xfId="0" applyFill="1" applyBorder="1"/>
    <xf numFmtId="0" fontId="0" fillId="4" borderId="7" xfId="0" applyFill="1" applyBorder="1" applyAlignment="1">
      <alignment horizontal="center"/>
    </xf>
    <xf numFmtId="0" fontId="0" fillId="4" borderId="8" xfId="0" applyFont="1" applyFill="1" applyBorder="1"/>
    <xf numFmtId="0" fontId="0" fillId="0" borderId="9" xfId="0" applyBorder="1" applyAlignment="1">
      <alignment horizontal="center"/>
    </xf>
    <xf numFmtId="0" fontId="0" fillId="0" borderId="10" xfId="0" applyBorder="1"/>
    <xf numFmtId="1" fontId="1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3" fillId="2" borderId="13" xfId="0" applyFont="1" applyFill="1" applyBorder="1" applyAlignment="1">
      <alignment textRotation="90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0" fillId="6" borderId="0" xfId="0" applyFill="1"/>
    <xf numFmtId="14" fontId="0" fillId="0" borderId="0" xfId="0" applyNumberFormat="1"/>
    <xf numFmtId="49" fontId="0" fillId="0" borderId="0" xfId="0" applyNumberFormat="1"/>
    <xf numFmtId="0" fontId="0" fillId="0" borderId="2" xfId="0" applyBorder="1" applyAlignment="1"/>
    <xf numFmtId="0" fontId="0" fillId="0" borderId="0" xfId="0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/>
    <xf numFmtId="1" fontId="11" fillId="0" borderId="5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66" fontId="11" fillId="0" borderId="8" xfId="0" applyNumberFormat="1" applyFont="1" applyBorder="1"/>
    <xf numFmtId="0" fontId="3" fillId="2" borderId="17" xfId="0" applyFont="1" applyFill="1" applyBorder="1" applyAlignment="1">
      <alignment textRotation="90"/>
    </xf>
    <xf numFmtId="0" fontId="3" fillId="2" borderId="8" xfId="0" applyFont="1" applyFill="1" applyBorder="1" applyAlignment="1">
      <alignment textRotation="90"/>
    </xf>
    <xf numFmtId="0" fontId="0" fillId="0" borderId="6" xfId="0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15" fillId="2" borderId="4" xfId="0" applyFont="1" applyFill="1" applyBorder="1" applyAlignment="1">
      <alignment textRotation="90"/>
    </xf>
    <xf numFmtId="0" fontId="15" fillId="2" borderId="0" xfId="0" applyFont="1" applyFill="1" applyBorder="1" applyAlignment="1">
      <alignment textRotation="90"/>
    </xf>
    <xf numFmtId="0" fontId="15" fillId="2" borderId="16" xfId="0" applyFont="1" applyFill="1" applyBorder="1" applyAlignment="1">
      <alignment textRotation="90"/>
    </xf>
    <xf numFmtId="0" fontId="15" fillId="2" borderId="12" xfId="0" applyFont="1" applyFill="1" applyBorder="1" applyAlignment="1">
      <alignment textRotation="90"/>
    </xf>
    <xf numFmtId="0" fontId="15" fillId="2" borderId="5" xfId="0" applyFont="1" applyFill="1" applyBorder="1" applyAlignment="1">
      <alignment textRotation="90"/>
    </xf>
    <xf numFmtId="0" fontId="16" fillId="4" borderId="0" xfId="0" applyFont="1" applyFill="1" applyBorder="1" applyAlignment="1">
      <alignment horizontal="left" textRotation="30"/>
    </xf>
    <xf numFmtId="1" fontId="0" fillId="0" borderId="0" xfId="0" applyNumberFormat="1" applyFill="1"/>
    <xf numFmtId="0" fontId="0" fillId="0" borderId="4" xfId="0" applyBorder="1"/>
    <xf numFmtId="0" fontId="0" fillId="0" borderId="5" xfId="0" applyFill="1" applyBorder="1"/>
    <xf numFmtId="0" fontId="0" fillId="0" borderId="5" xfId="0" applyBorder="1"/>
    <xf numFmtId="0" fontId="0" fillId="0" borderId="4" xfId="0" applyFill="1" applyBorder="1"/>
    <xf numFmtId="165" fontId="17" fillId="3" borderId="7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66" fontId="11" fillId="0" borderId="7" xfId="0" applyNumberFormat="1" applyFont="1" applyBorder="1"/>
    <xf numFmtId="1" fontId="21" fillId="0" borderId="0" xfId="0" applyNumberFormat="1" applyFont="1" applyBorder="1" applyAlignment="1">
      <alignment horizontal="center"/>
    </xf>
    <xf numFmtId="0" fontId="5" fillId="3" borderId="0" xfId="1" applyFill="1" applyBorder="1" applyAlignment="1">
      <alignment textRotation="90"/>
    </xf>
    <xf numFmtId="1" fontId="24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5" fillId="3" borderId="4" xfId="1" applyFill="1" applyBorder="1" applyAlignment="1">
      <alignment textRotation="90"/>
    </xf>
    <xf numFmtId="165" fontId="2" fillId="3" borderId="6" xfId="0" applyNumberFormat="1" applyFont="1" applyFill="1" applyBorder="1"/>
    <xf numFmtId="166" fontId="6" fillId="0" borderId="0" xfId="0" applyNumberFormat="1" applyFont="1" applyBorder="1" applyAlignment="1">
      <alignment horizontal="center"/>
    </xf>
    <xf numFmtId="1" fontId="7" fillId="0" borderId="0" xfId="2" applyNumberFormat="1" applyFont="1" applyBorder="1" applyAlignment="1">
      <alignment horizontal="center"/>
    </xf>
    <xf numFmtId="166" fontId="27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/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Border="1"/>
    <xf numFmtId="166" fontId="7" fillId="0" borderId="0" xfId="2" applyNumberFormat="1" applyFont="1" applyBorder="1" applyAlignment="1">
      <alignment horizontal="center"/>
    </xf>
    <xf numFmtId="166" fontId="0" fillId="0" borderId="0" xfId="0" applyNumberFormat="1" applyFill="1" applyBorder="1" applyAlignment="1">
      <alignment horizontal="center" vertical="center"/>
    </xf>
    <xf numFmtId="0" fontId="12" fillId="13" borderId="5" xfId="0" applyFont="1" applyFill="1" applyBorder="1" applyAlignment="1">
      <alignment textRotation="90"/>
    </xf>
    <xf numFmtId="165" fontId="2" fillId="13" borderId="8" xfId="0" applyNumberFormat="1" applyFont="1" applyFill="1" applyBorder="1"/>
    <xf numFmtId="0" fontId="0" fillId="13" borderId="5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166" fontId="11" fillId="0" borderId="5" xfId="0" applyNumberFormat="1" applyFont="1" applyBorder="1" applyAlignment="1">
      <alignment horizontal="center"/>
    </xf>
    <xf numFmtId="0" fontId="20" fillId="0" borderId="0" xfId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0" fontId="0" fillId="0" borderId="0" xfId="0" applyBorder="1" applyAlignment="1">
      <alignment horizontal="left"/>
    </xf>
    <xf numFmtId="0" fontId="0" fillId="12" borderId="0" xfId="0" applyFont="1" applyFill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9" fillId="4" borderId="2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 textRotation="90"/>
    </xf>
    <xf numFmtId="0" fontId="29" fillId="4" borderId="7" xfId="0" applyFont="1" applyFill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Fill="1" applyBorder="1"/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Border="1"/>
    <xf numFmtId="166" fontId="11" fillId="0" borderId="0" xfId="0" applyNumberFormat="1" applyFont="1" applyBorder="1"/>
    <xf numFmtId="0" fontId="2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textRotation="90"/>
    </xf>
    <xf numFmtId="0" fontId="30" fillId="0" borderId="0" xfId="0" applyFont="1" applyFill="1" applyBorder="1" applyAlignment="1">
      <alignment horizontal="center" textRotation="90"/>
    </xf>
    <xf numFmtId="0" fontId="16" fillId="0" borderId="0" xfId="0" applyFont="1" applyFill="1" applyBorder="1" applyAlignment="1">
      <alignment horizontal="left" textRotation="30"/>
    </xf>
    <xf numFmtId="0" fontId="4" fillId="0" borderId="0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8" fillId="5" borderId="2" xfId="0" quotePrefix="1" applyFont="1" applyFill="1" applyBorder="1" applyAlignment="1">
      <alignment horizontal="center" vertical="center"/>
    </xf>
    <xf numFmtId="2" fontId="20" fillId="0" borderId="0" xfId="1" applyNumberFormat="1" applyFont="1" applyFill="1" applyBorder="1" applyAlignment="1">
      <alignment horizontal="center" vertical="center"/>
    </xf>
    <xf numFmtId="166" fontId="26" fillId="0" borderId="5" xfId="0" applyNumberFormat="1" applyFont="1" applyBorder="1" applyAlignment="1">
      <alignment horizontal="center"/>
    </xf>
    <xf numFmtId="2" fontId="23" fillId="0" borderId="5" xfId="0" applyNumberFormat="1" applyFont="1" applyBorder="1" applyAlignment="1">
      <alignment horizontal="center"/>
    </xf>
    <xf numFmtId="0" fontId="20" fillId="0" borderId="4" xfId="1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 vertical="center"/>
    </xf>
    <xf numFmtId="166" fontId="20" fillId="0" borderId="0" xfId="1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left" vertical="center"/>
    </xf>
    <xf numFmtId="0" fontId="36" fillId="13" borderId="5" xfId="0" applyFont="1" applyFill="1" applyBorder="1" applyAlignment="1">
      <alignment horizontal="center" vertical="center"/>
    </xf>
    <xf numFmtId="49" fontId="36" fillId="4" borderId="4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>
      <alignment horizontal="center" vertical="center"/>
    </xf>
    <xf numFmtId="49" fontId="36" fillId="4" borderId="5" xfId="0" applyNumberFormat="1" applyFont="1" applyFill="1" applyBorder="1" applyAlignment="1">
      <alignment horizontal="center" vertical="center"/>
    </xf>
    <xf numFmtId="49" fontId="36" fillId="8" borderId="4" xfId="0" applyNumberFormat="1" applyFont="1" applyFill="1" applyBorder="1" applyAlignment="1">
      <alignment horizontal="center" vertical="center"/>
    </xf>
    <xf numFmtId="49" fontId="36" fillId="8" borderId="0" xfId="0" applyNumberFormat="1" applyFont="1" applyFill="1" applyBorder="1" applyAlignment="1">
      <alignment horizontal="center" vertical="center"/>
    </xf>
    <xf numFmtId="49" fontId="36" fillId="10" borderId="0" xfId="0" applyNumberFormat="1" applyFont="1" applyFill="1" applyBorder="1" applyAlignment="1">
      <alignment horizontal="center" vertical="center"/>
    </xf>
    <xf numFmtId="49" fontId="36" fillId="11" borderId="0" xfId="0" applyNumberFormat="1" applyFont="1" applyFill="1" applyBorder="1" applyAlignment="1">
      <alignment horizontal="center" vertical="center"/>
    </xf>
    <xf numFmtId="49" fontId="36" fillId="12" borderId="0" xfId="0" applyNumberFormat="1" applyFont="1" applyFill="1" applyBorder="1" applyAlignment="1">
      <alignment horizontal="center" vertical="center"/>
    </xf>
    <xf numFmtId="49" fontId="36" fillId="3" borderId="0" xfId="0" applyNumberFormat="1" applyFont="1" applyFill="1" applyBorder="1" applyAlignment="1">
      <alignment horizontal="center" vertical="center"/>
    </xf>
    <xf numFmtId="49" fontId="37" fillId="10" borderId="0" xfId="0" applyNumberFormat="1" applyFont="1" applyFill="1" applyBorder="1" applyAlignment="1">
      <alignment horizontal="center" vertical="center"/>
    </xf>
    <xf numFmtId="49" fontId="37" fillId="13" borderId="5" xfId="0" applyNumberFormat="1" applyFont="1" applyFill="1" applyBorder="1" applyAlignment="1">
      <alignment horizontal="center" vertical="center"/>
    </xf>
    <xf numFmtId="49" fontId="36" fillId="9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8" fillId="7" borderId="0" xfId="0" applyNumberFormat="1" applyFont="1" applyFill="1" applyBorder="1" applyAlignment="1">
      <alignment horizontal="center" vertical="center"/>
    </xf>
    <xf numFmtId="0" fontId="39" fillId="13" borderId="5" xfId="0" applyFont="1" applyFill="1" applyBorder="1" applyAlignment="1">
      <alignment horizontal="center" vertical="center"/>
    </xf>
    <xf numFmtId="0" fontId="36" fillId="13" borderId="11" xfId="0" applyFont="1" applyFill="1" applyBorder="1" applyAlignment="1">
      <alignment horizontal="center" vertical="center"/>
    </xf>
    <xf numFmtId="1" fontId="41" fillId="0" borderId="0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0" fillId="0" borderId="0" xfId="0" applyFont="1"/>
    <xf numFmtId="0" fontId="40" fillId="0" borderId="0" xfId="0" applyFont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43" fillId="0" borderId="0" xfId="0" applyFont="1" applyFill="1" applyBorder="1" applyAlignment="1">
      <alignment horizontal="left" vertical="center" wrapText="1" indent="1"/>
    </xf>
    <xf numFmtId="1" fontId="27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1" fontId="20" fillId="0" borderId="0" xfId="1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/>
    <xf numFmtId="1" fontId="1" fillId="0" borderId="0" xfId="0" applyNumberFormat="1" applyFont="1" applyBorder="1"/>
    <xf numFmtId="166" fontId="20" fillId="0" borderId="5" xfId="1" applyNumberFormat="1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20" fillId="0" borderId="4" xfId="1" applyNumberFormat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49" fontId="36" fillId="11" borderId="0" xfId="0" applyNumberFormat="1" applyFont="1" applyFill="1" applyAlignment="1">
      <alignment horizontal="center" vertical="center"/>
    </xf>
    <xf numFmtId="0" fontId="5" fillId="3" borderId="0" xfId="1" applyFill="1" applyAlignment="1">
      <alignment textRotation="90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1" applyFill="1" applyBorder="1" applyAlignment="1">
      <alignment horizontal="center" vertical="center"/>
    </xf>
    <xf numFmtId="1" fontId="20" fillId="0" borderId="4" xfId="1" applyNumberFormat="1" applyFont="1" applyFill="1" applyBorder="1" applyAlignment="1">
      <alignment horizontal="center" vertical="center"/>
    </xf>
    <xf numFmtId="166" fontId="20" fillId="0" borderId="4" xfId="1" applyNumberFormat="1" applyFont="1" applyFill="1" applyBorder="1" applyAlignment="1">
      <alignment horizontal="center" vertical="center"/>
    </xf>
    <xf numFmtId="2" fontId="20" fillId="0" borderId="5" xfId="1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23" fillId="0" borderId="5" xfId="0" applyNumberFormat="1" applyFont="1" applyBorder="1" applyAlignment="1">
      <alignment horizontal="center"/>
    </xf>
    <xf numFmtId="2" fontId="20" fillId="0" borderId="12" xfId="1" applyNumberFormat="1" applyFont="1" applyFill="1" applyBorder="1" applyAlignment="1">
      <alignment horizontal="center" vertical="center"/>
    </xf>
    <xf numFmtId="2" fontId="20" fillId="0" borderId="16" xfId="1" applyNumberFormat="1" applyFont="1" applyFill="1" applyBorder="1" applyAlignment="1">
      <alignment horizontal="center" vertical="center"/>
    </xf>
    <xf numFmtId="1" fontId="20" fillId="0" borderId="16" xfId="1" applyNumberFormat="1" applyFont="1" applyFill="1" applyBorder="1" applyAlignment="1">
      <alignment horizontal="center" vertical="center"/>
    </xf>
    <xf numFmtId="166" fontId="20" fillId="0" borderId="16" xfId="1" applyNumberFormat="1" applyFont="1" applyFill="1" applyBorder="1" applyAlignment="1">
      <alignment horizontal="center" vertical="center"/>
    </xf>
    <xf numFmtId="166" fontId="20" fillId="0" borderId="12" xfId="1" applyNumberFormat="1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/>
    </xf>
    <xf numFmtId="0" fontId="33" fillId="0" borderId="0" xfId="0" quotePrefix="1" applyFont="1" applyBorder="1" applyAlignment="1">
      <alignment horizontal="center"/>
    </xf>
    <xf numFmtId="0" fontId="42" fillId="0" borderId="4" xfId="0" applyFont="1" applyFill="1" applyBorder="1" applyAlignment="1">
      <alignment horizontal="center" vertical="center"/>
    </xf>
    <xf numFmtId="1" fontId="23" fillId="0" borderId="5" xfId="0" applyNumberFormat="1" applyFont="1" applyBorder="1" applyAlignment="1">
      <alignment horizontal="center"/>
    </xf>
    <xf numFmtId="2" fontId="20" fillId="0" borderId="0" xfId="1" applyNumberFormat="1" applyFont="1" applyFill="1" applyBorder="1"/>
    <xf numFmtId="0" fontId="44" fillId="0" borderId="0" xfId="0" applyFont="1" applyBorder="1" applyAlignment="1">
      <alignment horizontal="center"/>
    </xf>
    <xf numFmtId="0" fontId="6" fillId="0" borderId="0" xfId="0" applyFont="1" applyBorder="1"/>
    <xf numFmtId="2" fontId="36" fillId="13" borderId="5" xfId="0" applyNumberFormat="1" applyFont="1" applyFill="1" applyBorder="1" applyAlignment="1">
      <alignment horizontal="center" vertical="center"/>
    </xf>
    <xf numFmtId="2" fontId="39" fillId="13" borderId="5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38" fillId="7" borderId="4" xfId="0" applyNumberFormat="1" applyFont="1" applyFill="1" applyBorder="1" applyAlignment="1">
      <alignment horizontal="center" vertical="center"/>
    </xf>
    <xf numFmtId="49" fontId="38" fillId="7" borderId="12" xfId="0" applyNumberFormat="1" applyFont="1" applyFill="1" applyBorder="1" applyAlignment="1">
      <alignment horizontal="center" vertical="center"/>
    </xf>
    <xf numFmtId="49" fontId="37" fillId="8" borderId="16" xfId="0" applyNumberFormat="1" applyFont="1" applyFill="1" applyBorder="1" applyAlignment="1">
      <alignment horizontal="center" vertical="center"/>
    </xf>
    <xf numFmtId="49" fontId="37" fillId="8" borderId="0" xfId="0" applyNumberFormat="1" applyFont="1" applyFill="1" applyBorder="1" applyAlignment="1">
      <alignment horizontal="center" vertical="center"/>
    </xf>
    <xf numFmtId="49" fontId="37" fillId="8" borderId="12" xfId="0" applyNumberFormat="1" applyFont="1" applyFill="1" applyBorder="1" applyAlignment="1">
      <alignment horizontal="center" vertical="center"/>
    </xf>
    <xf numFmtId="49" fontId="37" fillId="9" borderId="0" xfId="0" applyNumberFormat="1" applyFont="1" applyFill="1" applyBorder="1" applyAlignment="1">
      <alignment horizontal="center" vertical="center"/>
    </xf>
    <xf numFmtId="49" fontId="37" fillId="9" borderId="5" xfId="0" applyNumberFormat="1" applyFont="1" applyFill="1" applyBorder="1" applyAlignment="1">
      <alignment horizontal="center" vertical="center"/>
    </xf>
    <xf numFmtId="9" fontId="0" fillId="0" borderId="0" xfId="3" applyFont="1" applyFill="1"/>
    <xf numFmtId="2" fontId="45" fillId="13" borderId="5" xfId="0" applyNumberFormat="1" applyFont="1" applyFill="1" applyBorder="1" applyAlignment="1">
      <alignment horizontal="center" vertical="center"/>
    </xf>
    <xf numFmtId="2" fontId="45" fillId="13" borderId="5" xfId="0" applyNumberFormat="1" applyFont="1" applyFill="1" applyBorder="1" applyAlignment="1">
      <alignment horizontal="left" vertical="center"/>
    </xf>
  </cellXfs>
  <cellStyles count="4">
    <cellStyle name="Hyperlinkki" xfId="1" builtinId="8"/>
    <cellStyle name="Normaali" xfId="0" builtinId="0"/>
    <cellStyle name="Pilkku" xfId="2" builtinId="3"/>
    <cellStyle name="Prosenttia" xfId="3" builtinId="5"/>
  </cellStyles>
  <dxfs count="0"/>
  <tableStyles count="0" defaultTableStyle="TableStyleMedium2" defaultPivotStyle="PivotStyleLight16"/>
  <colors>
    <mruColors>
      <color rgb="FFCC0000"/>
      <color rgb="FFB82E08"/>
      <color rgb="FFA50021"/>
      <color rgb="FFCC3300"/>
      <color rgb="FFFBB2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live.ultimate.dk/desktop/front/?eventid=4230&amp;pid=1258" TargetMode="External"/><Relationship Id="rId299" Type="http://schemas.openxmlformats.org/officeDocument/2006/relationships/hyperlink" Target="http://street-o.fi/salo/?id=209" TargetMode="External"/><Relationship Id="rId303" Type="http://schemas.openxmlformats.org/officeDocument/2006/relationships/hyperlink" Target="https://racegorilla.com/competition/1788/results" TargetMode="External"/><Relationship Id="rId21" Type="http://schemas.openxmlformats.org/officeDocument/2006/relationships/hyperlink" Target="https://www.kilometrikisa.fi/teams/velo-salo/talvikilometrikisa-2019/" TargetMode="External"/><Relationship Id="rId42" Type="http://schemas.openxmlformats.org/officeDocument/2006/relationships/hyperlink" Target="https://live.ultimate.dk/desktop/front/index.php?eventid=4323" TargetMode="External"/><Relationship Id="rId63" Type="http://schemas.openxmlformats.org/officeDocument/2006/relationships/hyperlink" Target="http://www.tulospalvelu.profiili.fi/SIRA_Files/downloads/SAAPUNEET/2019/mustio_11.5.htm" TargetMode="External"/><Relationship Id="rId84" Type="http://schemas.openxmlformats.org/officeDocument/2006/relationships/hyperlink" Target="http://www.tulospalvelu.profiili.fi/SIRA_Files/downloads/SAAPUNEET/2019/ulvila_30.5.htm" TargetMode="External"/><Relationship Id="rId138" Type="http://schemas.openxmlformats.org/officeDocument/2006/relationships/hyperlink" Target="https://my1.raceresult.com/133063/results?lang=en" TargetMode="External"/><Relationship Id="rId159" Type="http://schemas.openxmlformats.org/officeDocument/2006/relationships/hyperlink" Target="https://drive.google.com/file/d/1CZoIcNKIxD6918us3-A0TCkk8wKTmdf4/view" TargetMode="External"/><Relationship Id="rId170" Type="http://schemas.openxmlformats.org/officeDocument/2006/relationships/hyperlink" Target="https://drive.google.com/file/d/1FfqTaOcM_UApiCgVeNbSe_D5UCi6l1B9/view" TargetMode="External"/><Relationship Id="rId191" Type="http://schemas.openxmlformats.org/officeDocument/2006/relationships/hyperlink" Target="http://resultservice.fi/2019/luonteri/?action=show&amp;sarja=95KM&amp;fbclid=IwAR0laiTAZAIsS9rr8ZnY8nf0d_-WxiA-T2_OUueqx5XQM7aaUbLx943TGKw" TargetMode="External"/><Relationship Id="rId205" Type="http://schemas.openxmlformats.org/officeDocument/2006/relationships/hyperlink" Target="https://ls-aluecup.fi/wp-content/uploads/2019/08/lsaluecup_20190813_tulokset-12.pdf" TargetMode="External"/><Relationship Id="rId226" Type="http://schemas.openxmlformats.org/officeDocument/2006/relationships/hyperlink" Target="https://drive.google.com/file/d/1bt1jsCfHd3H1fkG3pqrjj7BG3-EFkvTt/view" TargetMode="External"/><Relationship Id="rId247" Type="http://schemas.openxmlformats.org/officeDocument/2006/relationships/hyperlink" Target="https://salonvilpassuunnistus.sporttisaitti.com/@Bin/264616/Salo+CUP+2019+KESKARI+Tammenm&#228;ki+TULOKSET.html" TargetMode="External"/><Relationship Id="rId107" Type="http://schemas.openxmlformats.org/officeDocument/2006/relationships/hyperlink" Target="https://my4.raceresult.com/128709/results?lang=en" TargetMode="External"/><Relationship Id="rId268" Type="http://schemas.openxmlformats.org/officeDocument/2006/relationships/hyperlink" Target="https://online4.tulospalvelu.fi/tulokset/fi/2019_itameri/kilpailijat/77/1/" TargetMode="External"/><Relationship Id="rId289" Type="http://schemas.openxmlformats.org/officeDocument/2006/relationships/hyperlink" Target="https://www.kaarinansyysmaraton.fi/tulospalvelu/2019/" TargetMode="External"/><Relationship Id="rId11" Type="http://schemas.openxmlformats.org/officeDocument/2006/relationships/hyperlink" Target="https://drive.google.com/file/d/1VoVK-FE9TGLRmdmHupgMnQE5Ktdc_dTr/view" TargetMode="External"/><Relationship Id="rId32" Type="http://schemas.openxmlformats.org/officeDocument/2006/relationships/hyperlink" Target="http://www.angelniemenankkuri.com/maanantairastit/2019/index.php?sivu=tulokset&amp;head=Tulokset&amp;action=kaikki&amp;tapahtuma=5" TargetMode="External"/><Relationship Id="rId53" Type="http://schemas.openxmlformats.org/officeDocument/2006/relationships/hyperlink" Target="https://live.frankfurt-marathon.com/2018/?content=detail&amp;event=L_9999990AEF46730000000318&amp;idp=9999990AEF46730000639C78&amp;pid=search&amp;search%5bname%5d=jokinen&amp;id=9999990AEF46730000639C78" TargetMode="External"/><Relationship Id="rId74" Type="http://schemas.openxmlformats.org/officeDocument/2006/relationships/hyperlink" Target="http://live.ultimate.dk/desktop/front/?eventid=4100&amp;pid=657" TargetMode="External"/><Relationship Id="rId128" Type="http://schemas.openxmlformats.org/officeDocument/2006/relationships/hyperlink" Target="https://ls-aluecup.fi/wp-content/uploads/2019/06/lsaluecup_20190625_tulokset-8.pdf" TargetMode="External"/><Relationship Id="rId149" Type="http://schemas.openxmlformats.org/officeDocument/2006/relationships/hyperlink" Target="https://track.rtrt.me/e/IRM-JONKOPING703-2019" TargetMode="External"/><Relationship Id="rId5" Type="http://schemas.openxmlformats.org/officeDocument/2006/relationships/hyperlink" Target="https://drive.google.com/file/d/1FW0iudEJZ_aWMyqfXDd_URfZPkaHWl98/view" TargetMode="External"/><Relationship Id="rId95" Type="http://schemas.openxmlformats.org/officeDocument/2006/relationships/hyperlink" Target="https://drive.google.com/file/d/1YylN-jBOJDAhWAFvRnMUwOMADT0-Gxll/view" TargetMode="External"/><Relationship Id="rId160" Type="http://schemas.openxmlformats.org/officeDocument/2006/relationships/hyperlink" Target="http://finnresults.fi/ft-joroinen-2019" TargetMode="External"/><Relationship Id="rId181" Type="http://schemas.openxmlformats.org/officeDocument/2006/relationships/hyperlink" Target="http://www.kokkens.fi/kilpailut/2019/wboc2019/" TargetMode="External"/><Relationship Id="rId216" Type="http://schemas.openxmlformats.org/officeDocument/2006/relationships/hyperlink" Target="https://live.ultimate.dk/desktop/front/index.php?eventid=4229&amp;ignoreuseragent=true&amp;fbclid=IwAR2s65o4MIHpcYwJq15tz0JDn-RcmFhaq-kCUUe09Gw6vlIWQQxEC9jEUUU" TargetMode="External"/><Relationship Id="rId237" Type="http://schemas.openxmlformats.org/officeDocument/2006/relationships/hyperlink" Target="https://ls-aluecup.fi/wp-content/uploads/2019/08/lsaluecup_20190827_tulokset-13.pdf" TargetMode="External"/><Relationship Id="rId258" Type="http://schemas.openxmlformats.org/officeDocument/2006/relationships/hyperlink" Target="http://live.ultimate.dk/desktop/front/?eventid=4320&amp;pid=2155" TargetMode="External"/><Relationship Id="rId279" Type="http://schemas.openxmlformats.org/officeDocument/2006/relationships/hyperlink" Target="https://www.kaarinansyysmaraton.fi/tulospalvelu/2019/" TargetMode="External"/><Relationship Id="rId22" Type="http://schemas.openxmlformats.org/officeDocument/2006/relationships/hyperlink" Target="https://www.kilometrikisa.fi/teams/velo-salo/talvikilometrikisa-2019/" TargetMode="External"/><Relationship Id="rId43" Type="http://schemas.openxmlformats.org/officeDocument/2006/relationships/hyperlink" Target="http://www.tulospalvelu.profiili.fi/SIRA_Files/downloads/SAAPUNEET/2019/turku_28.4.htm" TargetMode="External"/><Relationship Id="rId64" Type="http://schemas.openxmlformats.org/officeDocument/2006/relationships/hyperlink" Target="http://www.tulospalvelu.profiili.fi/SIRA_Files/downloads/SAAPUNEET/2019/hyvinkaa_11.5.htm" TargetMode="External"/><Relationship Id="rId118" Type="http://schemas.openxmlformats.org/officeDocument/2006/relationships/hyperlink" Target="http://www.angelniemenankkuri.com/maanantairastit/2019/index.php?sivu=tulokset&amp;head=Tulokset&amp;action=alku&amp;tapahtuma=14" TargetMode="External"/><Relationship Id="rId139" Type="http://schemas.openxmlformats.org/officeDocument/2006/relationships/hyperlink" Target="https://track.rtrt.me/e/IRM-FINLAND703-2019" TargetMode="External"/><Relationship Id="rId290" Type="http://schemas.openxmlformats.org/officeDocument/2006/relationships/hyperlink" Target="https://live.frankfurt-marathon.com/2018/?pid=start" TargetMode="External"/><Relationship Id="rId304" Type="http://schemas.openxmlformats.org/officeDocument/2006/relationships/printerSettings" Target="../printerSettings/printerSettings1.bin"/><Relationship Id="rId85" Type="http://schemas.openxmlformats.org/officeDocument/2006/relationships/hyperlink" Target="http://www.tulospalvelu.profiili.fi/SIRA_Files/downloads/SAAPUNEET/2019/ulvila_30.5.htm" TargetMode="External"/><Relationship Id="rId150" Type="http://schemas.openxmlformats.org/officeDocument/2006/relationships/hyperlink" Target="http://www.angelniemenankkuri.com/maanantairastit/2019/index.php?sivu=tulokset&amp;head=Tulokset&amp;action=kaikki&amp;tapahtuma=17" TargetMode="External"/><Relationship Id="rId171" Type="http://schemas.openxmlformats.org/officeDocument/2006/relationships/hyperlink" Target="https://www.palkane.fi/images/kulttuuri-ja-vapaa-aika/liikunta/KukkiaTriathlon2019_TriathlonMiehet.pdf" TargetMode="External"/><Relationship Id="rId192" Type="http://schemas.openxmlformats.org/officeDocument/2006/relationships/hyperlink" Target="https://my7.raceresult.com/133664/results?lang=fi" TargetMode="External"/><Relationship Id="rId206" Type="http://schemas.openxmlformats.org/officeDocument/2006/relationships/hyperlink" Target="https://ls-aluecup.fi/wp-content/uploads/2019/08/lsaluecup_20190813_tulokset-12.pdf" TargetMode="External"/><Relationship Id="rId227" Type="http://schemas.openxmlformats.org/officeDocument/2006/relationships/hyperlink" Target="https://suomusjarvensisu.fi/ykkossuunnat/2019/tulokset/t190821.html" TargetMode="External"/><Relationship Id="rId248" Type="http://schemas.openxmlformats.org/officeDocument/2006/relationships/hyperlink" Target="https://olfellows01.maxapex.net/apex/f?p=OLFRESULTS:20:8262655803705::::PAIVA,SARJA:853,780000000098" TargetMode="External"/><Relationship Id="rId269" Type="http://schemas.openxmlformats.org/officeDocument/2006/relationships/hyperlink" Target="http://www.angelniemenankkuri.com/maanantairastit/2019/index.php?sivu=tulokset&amp;head=Tulokset&amp;action=kaikki&amp;tapahtuma=30" TargetMode="External"/><Relationship Id="rId12" Type="http://schemas.openxmlformats.org/officeDocument/2006/relationships/hyperlink" Target="https://luu.sporttisaitti.com/tapahtumat-ja-kilpailut/talvijuoksusarja/tulokset/4-osakilpailu-2-2-2019/" TargetMode="External"/><Relationship Id="rId33" Type="http://schemas.openxmlformats.org/officeDocument/2006/relationships/hyperlink" Target="http://www.marttilanmurto.fi/uutiset/27754/10-marttilan-puolimaraton-ja-kymppi-paasiaislauantaina" TargetMode="External"/><Relationship Id="rId108" Type="http://schemas.openxmlformats.org/officeDocument/2006/relationships/hyperlink" Target="http://www.racetecresults.com/results.aspx?CId=16587&amp;RId=147" TargetMode="External"/><Relationship Id="rId129" Type="http://schemas.openxmlformats.org/officeDocument/2006/relationships/hyperlink" Target="http://www.paimionrasti.fi/peimari/results/26.shtml" TargetMode="External"/><Relationship Id="rId280" Type="http://schemas.openxmlformats.org/officeDocument/2006/relationships/hyperlink" Target="https://www.kaarinansyysmaraton.fi/tulospalvelu/2019/" TargetMode="External"/><Relationship Id="rId54" Type="http://schemas.openxmlformats.org/officeDocument/2006/relationships/hyperlink" Target="http://www.tds-live.com/ns/index.jsp?id=10820&amp;pageType=1" TargetMode="External"/><Relationship Id="rId75" Type="http://schemas.openxmlformats.org/officeDocument/2006/relationships/hyperlink" Target="https://salonvilpassuunnistus.sporttisaitti.com/@Bin/264247/Salo+Cup+2019+SPRINTTI+TULOKSET+.htm" TargetMode="External"/><Relationship Id="rId96" Type="http://schemas.openxmlformats.org/officeDocument/2006/relationships/hyperlink" Target="http://www.paimionrasti.fi/peimari/results/23.shtml" TargetMode="External"/><Relationship Id="rId140" Type="http://schemas.openxmlformats.org/officeDocument/2006/relationships/hyperlink" Target="https://track.rtrt.me/e/IRM-FINLAND703-2019" TargetMode="External"/><Relationship Id="rId161" Type="http://schemas.openxmlformats.org/officeDocument/2006/relationships/hyperlink" Target="http://finnresults.fi/ft-joroinen-2019" TargetMode="External"/><Relationship Id="rId182" Type="http://schemas.openxmlformats.org/officeDocument/2006/relationships/hyperlink" Target="http://www.angelniemenankkuri.com/maanantairastit/2019/index.php?sivu=tulokset&amp;head=Tulokset&amp;action=kaikki&amp;tapahtuma=21" TargetMode="External"/><Relationship Id="rId217" Type="http://schemas.openxmlformats.org/officeDocument/2006/relationships/hyperlink" Target="http://www.tulospalvelu.profiili.fi/SIRA_Files/downloads/SAAPUNEET/2019/kirkkonummi_17.8.htm" TargetMode="External"/><Relationship Id="rId6" Type="http://schemas.openxmlformats.org/officeDocument/2006/relationships/hyperlink" Target="https://drive.google.com/file/d/1p0p0FhG6dhstjh37ofeLszH56nRf_Znh/view" TargetMode="External"/><Relationship Id="rId238" Type="http://schemas.openxmlformats.org/officeDocument/2006/relationships/hyperlink" Target="https://ls-aluecup.fi/wp-content/uploads/2019/08/lsaluecup_20190827_tulokset-13.pdf" TargetMode="External"/><Relationship Id="rId259" Type="http://schemas.openxmlformats.org/officeDocument/2006/relationships/hyperlink" Target="http://live.ultimate.dk/desktop/front/index.php?eventid=4320&amp;ignoreuseragent=true" TargetMode="External"/><Relationship Id="rId23" Type="http://schemas.openxmlformats.org/officeDocument/2006/relationships/hyperlink" Target="https://results.vasaloppet.se/2019/" TargetMode="External"/><Relationship Id="rId119" Type="http://schemas.openxmlformats.org/officeDocument/2006/relationships/hyperlink" Target="https://ls-aluecup.fi/wp-content/uploads/2019/06/lsaluecup_20190619_tulokset-7.pdf" TargetMode="External"/><Relationship Id="rId270" Type="http://schemas.openxmlformats.org/officeDocument/2006/relationships/hyperlink" Target="http://www.paimionrasti.fi/peimari/results/41.shtml" TargetMode="External"/><Relationship Id="rId291" Type="http://schemas.openxmlformats.org/officeDocument/2006/relationships/hyperlink" Target="http://street-o.fi/salo/?id=174" TargetMode="External"/><Relationship Id="rId305" Type="http://schemas.openxmlformats.org/officeDocument/2006/relationships/vmlDrawing" Target="../drawings/vmlDrawing1.vml"/><Relationship Id="rId44" Type="http://schemas.openxmlformats.org/officeDocument/2006/relationships/hyperlink" Target="https://online4.tulospalvelu.fi/tulokset/fi/2019_paimioj/h10/tilanne/1/0/" TargetMode="External"/><Relationship Id="rId65" Type="http://schemas.openxmlformats.org/officeDocument/2006/relationships/hyperlink" Target="http://maskuntempo.com/riviera-2/" TargetMode="External"/><Relationship Id="rId86" Type="http://schemas.openxmlformats.org/officeDocument/2006/relationships/hyperlink" Target="https://olfellows01.maxapex.net/apex/f?p=OLFRESULTS:21:2340265475552::::PAIVA:838" TargetMode="External"/><Relationship Id="rId130" Type="http://schemas.openxmlformats.org/officeDocument/2006/relationships/hyperlink" Target="https://my2.raceresult.com/130265/results?lang=fi" TargetMode="External"/><Relationship Id="rId151" Type="http://schemas.openxmlformats.org/officeDocument/2006/relationships/hyperlink" Target="https://ls-aluecup.fi/wp-content/uploads/2019/07/lsaluecup_20190709_tulokset-9.pdf" TargetMode="External"/><Relationship Id="rId172" Type="http://schemas.openxmlformats.org/officeDocument/2006/relationships/hyperlink" Target="http://www.angelniemenankkuri.com/maanantairastit/2019/index.php?sivu=tulokset&amp;head=Tulokset&amp;action=kaikki&amp;tapahtuma=20" TargetMode="External"/><Relationship Id="rId193" Type="http://schemas.openxmlformats.org/officeDocument/2006/relationships/hyperlink" Target="https://live.ultimate.dk/desktop/front/index.php?eventid=4654&amp;ignoreuseragent=true" TargetMode="External"/><Relationship Id="rId207" Type="http://schemas.openxmlformats.org/officeDocument/2006/relationships/hyperlink" Target="https://ls-aluecup.fi/wp-content/uploads/2019/08/lsaluecup_20190813_tulokset-12.pdf" TargetMode="External"/><Relationship Id="rId228" Type="http://schemas.openxmlformats.org/officeDocument/2006/relationships/hyperlink" Target="https://drive.google.com/file/d/1gLWk6MvPhe54bOZ38w7fnnjKfDEXqFRW/view" TargetMode="External"/><Relationship Id="rId249" Type="http://schemas.openxmlformats.org/officeDocument/2006/relationships/hyperlink" Target="https://www.facebook.com/Harvaluoto/photos/gm.2294757990621490/2386088178143156/?type=3&amp;theater" TargetMode="External"/><Relationship Id="rId13" Type="http://schemas.openxmlformats.org/officeDocument/2006/relationships/hyperlink" Target="https://live.ultimate.dk/desktop/front/index.php?eventid=4067&amp;language=fi" TargetMode="External"/><Relationship Id="rId109" Type="http://schemas.openxmlformats.org/officeDocument/2006/relationships/hyperlink" Target="https://my4.raceresult.com/128709/results?lang=en" TargetMode="External"/><Relationship Id="rId260" Type="http://schemas.openxmlformats.org/officeDocument/2006/relationships/hyperlink" Target="http://live.ultimate.dk/desktop/front/index.php?eventid=4320&amp;ignoreuseragent=true" TargetMode="External"/><Relationship Id="rId281" Type="http://schemas.openxmlformats.org/officeDocument/2006/relationships/hyperlink" Target="https://www.kaarinansyysmaraton.fi/tulospalvelu/2019/" TargetMode="External"/><Relationship Id="rId34" Type="http://schemas.openxmlformats.org/officeDocument/2006/relationships/hyperlink" Target="http://live.ultimate.dk/desktop/front/?eventid=4229&amp;pid=1744" TargetMode="External"/><Relationship Id="rId55" Type="http://schemas.openxmlformats.org/officeDocument/2006/relationships/hyperlink" Target="https://www.facebook.com/groups/1382813221936428/permalink/2254031808147894/" TargetMode="External"/><Relationship Id="rId76" Type="http://schemas.openxmlformats.org/officeDocument/2006/relationships/hyperlink" Target="https://drive.google.com/file/d/1o6Pt3zsdzb8ELd1bMGPr521Wm9RTgZzX/view" TargetMode="External"/><Relationship Id="rId97" Type="http://schemas.openxmlformats.org/officeDocument/2006/relationships/hyperlink" Target="http://www.paimionrasti.fi/peimari/results/22.shtml" TargetMode="External"/><Relationship Id="rId120" Type="http://schemas.openxmlformats.org/officeDocument/2006/relationships/hyperlink" Target="https://suomusjarvensisu.fi/ykkossuunnat/2019/tulokset/t190619.html" TargetMode="External"/><Relationship Id="rId141" Type="http://schemas.openxmlformats.org/officeDocument/2006/relationships/hyperlink" Target="https://drive.google.com/file/d/1g0PLfHuh7Cx21KMF3kb4AGV0Svtc6cA3/view" TargetMode="External"/><Relationship Id="rId7" Type="http://schemas.openxmlformats.org/officeDocument/2006/relationships/hyperlink" Target="http://www.angelniemenankkuri.com/kaupunkisuunnistus/tulokset-2019-01-13.html" TargetMode="External"/><Relationship Id="rId162" Type="http://schemas.openxmlformats.org/officeDocument/2006/relationships/hyperlink" Target="http://www.racetecresults.com/myresults.aspx?uid=16587-150-3-89769" TargetMode="External"/><Relationship Id="rId183" Type="http://schemas.openxmlformats.org/officeDocument/2006/relationships/hyperlink" Target="https://online4.tulospalvelu.fi/tulokset/fi/2019_hjt/" TargetMode="External"/><Relationship Id="rId218" Type="http://schemas.openxmlformats.org/officeDocument/2006/relationships/hyperlink" Target="http://live.ultimate.dk/desktop/front/?eventid=4229&amp;pid=455" TargetMode="External"/><Relationship Id="rId239" Type="http://schemas.openxmlformats.org/officeDocument/2006/relationships/hyperlink" Target="https://ls-aluecup.fi/wp-content/uploads/2019/08/lsaluecup_20190827_tulokset-13.pdf" TargetMode="External"/><Relationship Id="rId2" Type="http://schemas.openxmlformats.org/officeDocument/2006/relationships/hyperlink" Target="https://luu.sporttisaitti.com/tapahtumat-ja-kilpailut/talvijuoksusarja/tulokset/3-osakilpailu-12-1-2019/" TargetMode="External"/><Relationship Id="rId29" Type="http://schemas.openxmlformats.org/officeDocument/2006/relationships/hyperlink" Target="http://suomusjarvensisu.fi/ykkossuunnat/2019/tulokset/t190410.html" TargetMode="External"/><Relationship Id="rId250" Type="http://schemas.openxmlformats.org/officeDocument/2006/relationships/hyperlink" Target="http://www.angelniemenankkuri.com/maanantairastit/2019/index.php?sivu=tulokset&amp;head=Tulokset&amp;action=kaikki&amp;tapahtuma=26" TargetMode="External"/><Relationship Id="rId255" Type="http://schemas.openxmlformats.org/officeDocument/2006/relationships/hyperlink" Target="https://olfellows01.maxapex.net/apex/f?p=OLFRESULTS:20:4688273231487::::PAIVA,SARJA:855,780000000102" TargetMode="External"/><Relationship Id="rId271" Type="http://schemas.openxmlformats.org/officeDocument/2006/relationships/hyperlink" Target="http://wwnet.fi/users/mettala/pyrin.htm" TargetMode="External"/><Relationship Id="rId276" Type="http://schemas.openxmlformats.org/officeDocument/2006/relationships/hyperlink" Target="https://www.kaarinansyysmaraton.fi/tulospalvelu/2019/" TargetMode="External"/><Relationship Id="rId292" Type="http://schemas.openxmlformats.org/officeDocument/2006/relationships/hyperlink" Target="https://suomusjarvensisu.fi/tulosarkisto/holkat/holkka2019_tulokset.pdf" TargetMode="External"/><Relationship Id="rId297" Type="http://schemas.openxmlformats.org/officeDocument/2006/relationships/hyperlink" Target="https://www.facebook.com/groups/556489295121524/events/" TargetMode="External"/><Relationship Id="rId306" Type="http://schemas.openxmlformats.org/officeDocument/2006/relationships/comments" Target="../comments1.xml"/><Relationship Id="rId24" Type="http://schemas.openxmlformats.org/officeDocument/2006/relationships/hyperlink" Target="https://www.luusport.fi/tapahtumat-ja-kilpailut/talvijuoksusarja/tulokset/5-osakilpailu-16-3-2019/" TargetMode="External"/><Relationship Id="rId40" Type="http://schemas.openxmlformats.org/officeDocument/2006/relationships/hyperlink" Target="http://live.ultimate.dk/desktop/front/?eventid=4323&amp;pid=82" TargetMode="External"/><Relationship Id="rId45" Type="http://schemas.openxmlformats.org/officeDocument/2006/relationships/hyperlink" Target="http://www.angelniemenankkuri.com/maanantairastit/2019/index.php?sivu=tulokset&amp;head=Tulokset&amp;action=kaikki&amp;tapahtuma=7" TargetMode="External"/><Relationship Id="rId66" Type="http://schemas.openxmlformats.org/officeDocument/2006/relationships/hyperlink" Target="https://resultsalo.fi/2019/evoc/tulokset/tulokset.html" TargetMode="External"/><Relationship Id="rId87" Type="http://schemas.openxmlformats.org/officeDocument/2006/relationships/hyperlink" Target="https://www.webscorer.com/racedetails?raceid=177877&amp;gender=M" TargetMode="External"/><Relationship Id="rId110" Type="http://schemas.openxmlformats.org/officeDocument/2006/relationships/hyperlink" Target="http://www.racetecresults.com/results.aspx?CId=16587&amp;RId=147&amp;EId=5" TargetMode="External"/><Relationship Id="rId115" Type="http://schemas.openxmlformats.org/officeDocument/2006/relationships/hyperlink" Target="http://live.ultimate.dk/desktop/front/?eventid=4230&amp;pid=1368" TargetMode="External"/><Relationship Id="rId131" Type="http://schemas.openxmlformats.org/officeDocument/2006/relationships/hyperlink" Target="https://olfellows01.maxapex.net/apex/f?p=OLFRESULTS:21:27664514582733::::PAIVA:842" TargetMode="External"/><Relationship Id="rId136" Type="http://schemas.openxmlformats.org/officeDocument/2006/relationships/hyperlink" Target="https://2019kisko.time226.com/" TargetMode="External"/><Relationship Id="rId157" Type="http://schemas.openxmlformats.org/officeDocument/2006/relationships/hyperlink" Target="https://drive.google.com/file/d/1g0PBLoltTbT360v2_7NtkrYnx26MG56r/view" TargetMode="External"/><Relationship Id="rId178" Type="http://schemas.openxmlformats.org/officeDocument/2006/relationships/hyperlink" Target="https://track.rtrt.me/e/IRM-TALLINN-2019" TargetMode="External"/><Relationship Id="rId301" Type="http://schemas.openxmlformats.org/officeDocument/2006/relationships/hyperlink" Target="http://www.mwegerano.com/andi-maraton/tulokset.php" TargetMode="External"/><Relationship Id="rId61" Type="http://schemas.openxmlformats.org/officeDocument/2006/relationships/hyperlink" Target="https://www.reservilaisliitto.fi/yhdistyspalvelut/yhdistysten_ja_piirien_kotisivut/alastaron_reservilaiset/toiminta/tulokset" TargetMode="External"/><Relationship Id="rId82" Type="http://schemas.openxmlformats.org/officeDocument/2006/relationships/hyperlink" Target="http://www.angelniemenankkuri.com/maanantairastit/2019/index.php?sivu=tulokset&amp;head=Tulokset&amp;action=kaikki&amp;tapahtuma=11" TargetMode="External"/><Relationship Id="rId152" Type="http://schemas.openxmlformats.org/officeDocument/2006/relationships/hyperlink" Target="https://online4.tulospalvelu.fi/tulokset-new/fi/2019_mellila/lopputulokset/" TargetMode="External"/><Relationship Id="rId173" Type="http://schemas.openxmlformats.org/officeDocument/2006/relationships/hyperlink" Target="http://suomusjarvensisu.fi/ykkossuunnat/2019/tulokset/t190731.html" TargetMode="External"/><Relationship Id="rId194" Type="http://schemas.openxmlformats.org/officeDocument/2006/relationships/hyperlink" Target="http://live.ultimate.dk/desktop/front/?eventid=4654&amp;pid=20271" TargetMode="External"/><Relationship Id="rId199" Type="http://schemas.openxmlformats.org/officeDocument/2006/relationships/hyperlink" Target="http://live.ultimate.dk/desktop/front/?eventid=4654&amp;pid=20163" TargetMode="External"/><Relationship Id="rId203" Type="http://schemas.openxmlformats.org/officeDocument/2006/relationships/hyperlink" Target="https://ls-aluecup.fi/wp-content/uploads/2019/08/lsaluecup_20190813_tulokset-12.pdf" TargetMode="External"/><Relationship Id="rId208" Type="http://schemas.openxmlformats.org/officeDocument/2006/relationships/hyperlink" Target="https://ls-aluecup.fi/wp-content/uploads/2019/08/lsaluecup_20190813_tulokset-12.pdf" TargetMode="External"/><Relationship Id="rId229" Type="http://schemas.openxmlformats.org/officeDocument/2006/relationships/hyperlink" Target="https://online4.tulospalvelu.fi/tulokset-new/fi/2019_minitri/?fbclid=IwAR24jXdtMN2hzFBSJBAVOKmcELAenJUB1EBlsvycCuiWWc7RBxA5QM2UCTo" TargetMode="External"/><Relationship Id="rId19" Type="http://schemas.openxmlformats.org/officeDocument/2006/relationships/hyperlink" Target="https://live.ultimate.dk/desktop/front/index.php?eventid=4450&amp;language=fi" TargetMode="External"/><Relationship Id="rId224" Type="http://schemas.openxmlformats.org/officeDocument/2006/relationships/hyperlink" Target="http://www.tulospalvelu.profiili.fi/SIRA_Files/downloads/SAAPUNEET/2019/kirkkonummi_18.8.htm" TargetMode="External"/><Relationship Id="rId240" Type="http://schemas.openxmlformats.org/officeDocument/2006/relationships/hyperlink" Target="https://suomusjarvensisu.fi/ykkossuunnat/2019/tulokset/t190828.html" TargetMode="External"/><Relationship Id="rId245" Type="http://schemas.openxmlformats.org/officeDocument/2006/relationships/hyperlink" Target="https://my3.raceresult.com/135522/results?lang=fi" TargetMode="External"/><Relationship Id="rId261" Type="http://schemas.openxmlformats.org/officeDocument/2006/relationships/hyperlink" Target="https://track.rtrt.me/e/IRM-ITALYEMILIA-2019" TargetMode="External"/><Relationship Id="rId266" Type="http://schemas.openxmlformats.org/officeDocument/2006/relationships/hyperlink" Target="https://online4.tulospalvelu.fi/tulokset/fi/2019_itameri/" TargetMode="External"/><Relationship Id="rId287" Type="http://schemas.openxmlformats.org/officeDocument/2006/relationships/hyperlink" Target="https://www.kaarinansyysmaraton.fi/tulospalvelu/2019/" TargetMode="External"/><Relationship Id="rId14" Type="http://schemas.openxmlformats.org/officeDocument/2006/relationships/hyperlink" Target="http://www.salo.fi/attachements/2019-02-11T08-45-5954.pdf" TargetMode="External"/><Relationship Id="rId30" Type="http://schemas.openxmlformats.org/officeDocument/2006/relationships/hyperlink" Target="https://online4.tulospalvelu.fi/tulokset-new/fi/2019_smmaantie/5myl/tilanne/1/0/" TargetMode="External"/><Relationship Id="rId35" Type="http://schemas.openxmlformats.org/officeDocument/2006/relationships/hyperlink" Target="http://www.tulospalvelu.profiili.fi/SIRA_Files/downloads/SAAPUNEET/2019/pori_22.4.htm" TargetMode="External"/><Relationship Id="rId56" Type="http://schemas.openxmlformats.org/officeDocument/2006/relationships/hyperlink" Target="http://www.angelniemenankkuri.com/maanantairastit/2019/index.php?sivu=tulokset&amp;head=Tulokset&amp;action=kaikki&amp;tapahtuma=8" TargetMode="External"/><Relationship Id="rId77" Type="http://schemas.openxmlformats.org/officeDocument/2006/relationships/hyperlink" Target="http://www.angelniemenankkuri.com/maanantairastit/2019/index.php?sivu=tulokset&amp;head=Tulokset&amp;action=kaikki&amp;tapahtuma=10" TargetMode="External"/><Relationship Id="rId100" Type="http://schemas.openxmlformats.org/officeDocument/2006/relationships/hyperlink" Target="https://www.kaarinansyysmaraton.fi/tulospalvelu/2019/" TargetMode="External"/><Relationship Id="rId105" Type="http://schemas.openxmlformats.org/officeDocument/2006/relationships/hyperlink" Target="https://ls-aluecup.fi/wp-content/uploads/2019/06/lsaluecup_20190611_tulokset-6.pdf" TargetMode="External"/><Relationship Id="rId126" Type="http://schemas.openxmlformats.org/officeDocument/2006/relationships/hyperlink" Target="https://olfellows01.maxapex.net/apex/f?p=OLFRESULTS:20:2854035642137::::PAIVA,SARJA:841,780000000046" TargetMode="External"/><Relationship Id="rId147" Type="http://schemas.openxmlformats.org/officeDocument/2006/relationships/hyperlink" Target="https://www.team-rynkeby.fi/teams-1/tr-gm-turku/osallistujat.aspx" TargetMode="External"/><Relationship Id="rId168" Type="http://schemas.openxmlformats.org/officeDocument/2006/relationships/hyperlink" Target="https://2019sakyla.time226.com/" TargetMode="External"/><Relationship Id="rId282" Type="http://schemas.openxmlformats.org/officeDocument/2006/relationships/hyperlink" Target="https://www.kaarinansyysmaraton.fi/tulospalvelu/2019/" TargetMode="External"/><Relationship Id="rId8" Type="http://schemas.openxmlformats.org/officeDocument/2006/relationships/hyperlink" Target="http://www.angelniemenankkuri.com/kaupunkisuunnistus/tulokset-2019-01-26.html" TargetMode="External"/><Relationship Id="rId51" Type="http://schemas.openxmlformats.org/officeDocument/2006/relationships/hyperlink" Target="https://my2.raceresult.com/124785/?lang=fi" TargetMode="External"/><Relationship Id="rId72" Type="http://schemas.openxmlformats.org/officeDocument/2006/relationships/hyperlink" Target="http://live.ultimate.dk/desktop/front/?eventid=4100&amp;pid=12012" TargetMode="External"/><Relationship Id="rId93" Type="http://schemas.openxmlformats.org/officeDocument/2006/relationships/hyperlink" Target="http://www.angelniemenankkuri.com/maanantairastit/2019/index.php?sivu=tulokset&amp;head=Tulokset&amp;action=alku&amp;tapahtuma=12" TargetMode="External"/><Relationship Id="rId98" Type="http://schemas.openxmlformats.org/officeDocument/2006/relationships/hyperlink" Target="http://www.paimionrasti.fi/peimari/results/21.shtml" TargetMode="External"/><Relationship Id="rId121" Type="http://schemas.openxmlformats.org/officeDocument/2006/relationships/hyperlink" Target="https://www.pirkankierros.fi/wp-content/uploads/2019/06/PIRKAN-PY&#214;R&#196;ILY-2019-EP&#196;VIRALLISET-TULOKSET.pdf" TargetMode="External"/><Relationship Id="rId142" Type="http://schemas.openxmlformats.org/officeDocument/2006/relationships/hyperlink" Target="https://drive.google.com/file/d/1_3GNGRMgc-7ICsIohQvixr46RgVNnT0D/view" TargetMode="External"/><Relationship Id="rId163" Type="http://schemas.openxmlformats.org/officeDocument/2006/relationships/hyperlink" Target="http://www.racetecresults.com/myresults.aspx?uid=16587-150-3-90022" TargetMode="External"/><Relationship Id="rId184" Type="http://schemas.openxmlformats.org/officeDocument/2006/relationships/hyperlink" Target="https://olfellows01.maxapex.net/apex/f?p=OLFRESULTS:20:13281127757128::::PAIVA,SARJA:849,780000000077" TargetMode="External"/><Relationship Id="rId189" Type="http://schemas.openxmlformats.org/officeDocument/2006/relationships/hyperlink" Target="https://online4.tulospalvelu.fi/tulokset-new/fi/2019_imatramtb/60m50/tilanne/1/0/" TargetMode="External"/><Relationship Id="rId219" Type="http://schemas.openxmlformats.org/officeDocument/2006/relationships/hyperlink" Target="http://live.ultimate.dk/desktop/front/?eventid=4229&amp;pid=3767" TargetMode="External"/><Relationship Id="rId3" Type="http://schemas.openxmlformats.org/officeDocument/2006/relationships/hyperlink" Target="https://www.luusport.fi/tapahtumat-ja-kilpailut/talvijuoksusarja/tulokset/5-osakilpailu-16-3-2019/" TargetMode="External"/><Relationship Id="rId214" Type="http://schemas.openxmlformats.org/officeDocument/2006/relationships/hyperlink" Target="https://olfellows01.maxapex.net/apex/f?p=OLFRESULTS:20:15087795538769::::PAIVA,SARJA:850,780000000083" TargetMode="External"/><Relationship Id="rId230" Type="http://schemas.openxmlformats.org/officeDocument/2006/relationships/hyperlink" Target="http://www.racetecresults.com/myresults.aspx?CId=16587&amp;RId=156&amp;EId=1&amp;AId=94209" TargetMode="External"/><Relationship Id="rId235" Type="http://schemas.openxmlformats.org/officeDocument/2006/relationships/hyperlink" Target="https://salonvilpasyu.sporttisaitti.com/@Bin/325667/Tulokset%20Salonjokilaakso-juoksu%202019.pdf" TargetMode="External"/><Relationship Id="rId251" Type="http://schemas.openxmlformats.org/officeDocument/2006/relationships/hyperlink" Target="http://www.paimionrasti.fi/peimari/results/37.shtml" TargetMode="External"/><Relationship Id="rId256" Type="http://schemas.openxmlformats.org/officeDocument/2006/relationships/hyperlink" Target="https://track.rtrt.me/e/IRM-ITALYEMILIA-2019" TargetMode="External"/><Relationship Id="rId277" Type="http://schemas.openxmlformats.org/officeDocument/2006/relationships/hyperlink" Target="https://www.kaarinansyysmaraton.fi/tulospalvelu/2019/" TargetMode="External"/><Relationship Id="rId298" Type="http://schemas.openxmlformats.org/officeDocument/2006/relationships/hyperlink" Target="http://street-o.fi/salo/?id=210" TargetMode="External"/><Relationship Id="rId25" Type="http://schemas.openxmlformats.org/officeDocument/2006/relationships/hyperlink" Target="http://live.ultimate.dk/desktop/front/index.php?eventid=4113" TargetMode="External"/><Relationship Id="rId46" Type="http://schemas.openxmlformats.org/officeDocument/2006/relationships/hyperlink" Target="https://www.vsvu.fi/@Bin/185518/24042019_Salo_pm-maastot.pdf" TargetMode="External"/><Relationship Id="rId67" Type="http://schemas.openxmlformats.org/officeDocument/2006/relationships/hyperlink" Target="http://www.angelniemenankkuri.com/maanantairastit/2019/index.php?sivu=tulokset&amp;head=Tulokset&amp;action=kaikki&amp;tapahtuma=9" TargetMode="External"/><Relationship Id="rId116" Type="http://schemas.openxmlformats.org/officeDocument/2006/relationships/hyperlink" Target="http://live.ultimate.dk/desktop/front/?eventid=4230&amp;pid=1359" TargetMode="External"/><Relationship Id="rId137" Type="http://schemas.openxmlformats.org/officeDocument/2006/relationships/hyperlink" Target="https://my1.raceresult.com/133063/results?lang=en" TargetMode="External"/><Relationship Id="rId158" Type="http://schemas.openxmlformats.org/officeDocument/2006/relationships/hyperlink" Target="https://suomusjarvensisu.fi/ykkossuunnat/2019/tulokset/t190717.html" TargetMode="External"/><Relationship Id="rId272" Type="http://schemas.openxmlformats.org/officeDocument/2006/relationships/hyperlink" Target="https://salonvilpassuunnistus.sporttisaitti.com/?x258472=266890" TargetMode="External"/><Relationship Id="rId293" Type="http://schemas.openxmlformats.org/officeDocument/2006/relationships/hyperlink" Target="http://street-o.fi/salo/?id=204" TargetMode="External"/><Relationship Id="rId302" Type="http://schemas.openxmlformats.org/officeDocument/2006/relationships/hyperlink" Target="http://www.mwegerano.com/andi-maraton/tulokset.php" TargetMode="External"/><Relationship Id="rId20" Type="http://schemas.openxmlformats.org/officeDocument/2006/relationships/hyperlink" Target="https://drive.google.com/file/d/1Gkh855dLKMGoFEny8_k0fL4oBp2GMsVU/view" TargetMode="External"/><Relationship Id="rId41" Type="http://schemas.openxmlformats.org/officeDocument/2006/relationships/hyperlink" Target="http://live.ultimate.dk/desktop/front/?eventid=4323&amp;pid=547" TargetMode="External"/><Relationship Id="rId62" Type="http://schemas.openxmlformats.org/officeDocument/2006/relationships/hyperlink" Target="http://www.tulospalvelu.profiili.fi/SIRA_Files/downloads/SAAPUNEET/2019/mustio_11.5.htm" TargetMode="External"/><Relationship Id="rId83" Type="http://schemas.openxmlformats.org/officeDocument/2006/relationships/hyperlink" Target="https://nutskarhunkierros.fi/live/" TargetMode="External"/><Relationship Id="rId88" Type="http://schemas.openxmlformats.org/officeDocument/2006/relationships/hyperlink" Target="https://ls-aluecup.fi/wp-content/uploads/2019/06/lsaluecup_20190530_tulokset-4.pdf" TargetMode="External"/><Relationship Id="rId111" Type="http://schemas.openxmlformats.org/officeDocument/2006/relationships/hyperlink" Target="http://www.racetecresults.com/results.aspx?CId=16587&amp;RId=147&amp;EId=5" TargetMode="External"/><Relationship Id="rId132" Type="http://schemas.openxmlformats.org/officeDocument/2006/relationships/hyperlink" Target="https://my3.raceresult.com/113411/results?lang=fi" TargetMode="External"/><Relationship Id="rId153" Type="http://schemas.openxmlformats.org/officeDocument/2006/relationships/hyperlink" Target="https://drive.google.com/file/d/1SQQcWlz8Wi8_pqnJ4z7Wtbs6YfzqWFHS/view" TargetMode="External"/><Relationship Id="rId174" Type="http://schemas.openxmlformats.org/officeDocument/2006/relationships/hyperlink" Target="https://my1.raceresult.com/133063/results?lang=en" TargetMode="External"/><Relationship Id="rId179" Type="http://schemas.openxmlformats.org/officeDocument/2006/relationships/hyperlink" Target="http://www.kokkens.fi/kilpailut/2019/wboc2019/" TargetMode="External"/><Relationship Id="rId195" Type="http://schemas.openxmlformats.org/officeDocument/2006/relationships/hyperlink" Target="http://live.ultimate.dk/desktop/front/?eventid=4654&amp;pid=20220" TargetMode="External"/><Relationship Id="rId209" Type="http://schemas.openxmlformats.org/officeDocument/2006/relationships/hyperlink" Target="https://ls-aluecup.fi/wp-content/uploads/2019/08/lsaluecup_20190813_tulokset-12.pdf" TargetMode="External"/><Relationship Id="rId190" Type="http://schemas.openxmlformats.org/officeDocument/2006/relationships/hyperlink" Target="https://www.extremerun.fi/numero/" TargetMode="External"/><Relationship Id="rId204" Type="http://schemas.openxmlformats.org/officeDocument/2006/relationships/hyperlink" Target="https://ls-aluecup.fi/wp-content/uploads/2019/08/lsaluecup_20190813_tulokset-12.pdf" TargetMode="External"/><Relationship Id="rId220" Type="http://schemas.openxmlformats.org/officeDocument/2006/relationships/hyperlink" Target="http://live.ultimate.dk/desktop/front/?eventid=4229&amp;pid=3245" TargetMode="External"/><Relationship Id="rId225" Type="http://schemas.openxmlformats.org/officeDocument/2006/relationships/hyperlink" Target="http://www.angelniemenankkuri.com/maanantairastit/2019/index.php?sivu=tulokset&amp;head=Tulokset&amp;action=kaikki&amp;tapahtuma=23" TargetMode="External"/><Relationship Id="rId241" Type="http://schemas.openxmlformats.org/officeDocument/2006/relationships/hyperlink" Target="https://drive.google.com/file/d/1wvdtS9qqWqnJNbtp2Ql24nlKBC3sBfOs/view" TargetMode="External"/><Relationship Id="rId246" Type="http://schemas.openxmlformats.org/officeDocument/2006/relationships/hyperlink" Target="http://www.angelniemenankkuri.com/maanantairastit/2019/index.php?sivu=tulokset&amp;head=Tulokset&amp;action=kaikki&amp;tapahtuma=25" TargetMode="External"/><Relationship Id="rId267" Type="http://schemas.openxmlformats.org/officeDocument/2006/relationships/hyperlink" Target="https://online4.tulospalvelu.fi/tulokset/fi/2019_itameri/kilpailijat/237/1/" TargetMode="External"/><Relationship Id="rId288" Type="http://schemas.openxmlformats.org/officeDocument/2006/relationships/hyperlink" Target="http://www.angelniemenankkuri.com/halikkoviesti_2019/tulokset/tulokset.html" TargetMode="External"/><Relationship Id="rId15" Type="http://schemas.openxmlformats.org/officeDocument/2006/relationships/hyperlink" Target="https://drive.google.com/file/d/1oExEsDs4SsMHpdZqIkBHaleDZBfGbVxD/view" TargetMode="External"/><Relationship Id="rId36" Type="http://schemas.openxmlformats.org/officeDocument/2006/relationships/hyperlink" Target="http://www.angelniemenankkuri.com/maanantairastit/2019/index.php?sivu=tulokset&amp;head=Tulokset&amp;action=kaikki&amp;tapahtuma=6" TargetMode="External"/><Relationship Id="rId57" Type="http://schemas.openxmlformats.org/officeDocument/2006/relationships/hyperlink" Target="https://ls-aluecup.fi/wp-content/uploads/2019/05/lsaluecup-20190507-tulokset-1.pdf" TargetMode="External"/><Relationship Id="rId106" Type="http://schemas.openxmlformats.org/officeDocument/2006/relationships/hyperlink" Target="https://drive.google.com/file/d/1TKXFym7HN3KY49mfRWBxrVxSwIg0CvBU/view" TargetMode="External"/><Relationship Id="rId127" Type="http://schemas.openxmlformats.org/officeDocument/2006/relationships/hyperlink" Target="http://www.angelniemenankkuri.com/maanantairastit/2019/index.php?sivu=tulokset&amp;head=Tulokset&amp;action=alku&amp;tapahtuma=15" TargetMode="External"/><Relationship Id="rId262" Type="http://schemas.openxmlformats.org/officeDocument/2006/relationships/hyperlink" Target="http://www.angelniemenankkuri.com/maanantairastit/2019/index.php?sivu=tulokset&amp;head=Tulokset&amp;action=kaikki&amp;tapahtuma=28" TargetMode="External"/><Relationship Id="rId283" Type="http://schemas.openxmlformats.org/officeDocument/2006/relationships/hyperlink" Target="https://www.kaarinansyysmaraton.fi/tulospalvelu/2019/" TargetMode="External"/><Relationship Id="rId10" Type="http://schemas.openxmlformats.org/officeDocument/2006/relationships/hyperlink" Target="https://drive.google.com/file/d/1ZkJcOheH1gvzrWpN_tVMc5ZqQymWK_Nz/view" TargetMode="External"/><Relationship Id="rId31" Type="http://schemas.openxmlformats.org/officeDocument/2006/relationships/hyperlink" Target="https://www.someronesa.fi/@Bin/334325/Tulokset+T&#228;ydellinen+-+Ik&#228;sarjoittain+%28v&#228;liajat,+ei+pisteit&#228;%29.html" TargetMode="External"/><Relationship Id="rId52" Type="http://schemas.openxmlformats.org/officeDocument/2006/relationships/hyperlink" Target="https://online4.tulospalvelu.fi/tulokset-new/fi/2019_brahe/kunto9/smart/1/" TargetMode="External"/><Relationship Id="rId73" Type="http://schemas.openxmlformats.org/officeDocument/2006/relationships/hyperlink" Target="http://live.ultimate.dk/desktop/front/?eventid=4100&amp;pid=989" TargetMode="External"/><Relationship Id="rId78" Type="http://schemas.openxmlformats.org/officeDocument/2006/relationships/hyperlink" Target="http://live.ultimate.dk/desktop/front/?eventid=4100&amp;pid=3224" TargetMode="External"/><Relationship Id="rId94" Type="http://schemas.openxmlformats.org/officeDocument/2006/relationships/hyperlink" Target="https://ls-aluecup.fi/wp-content/uploads/2019/06/lsaluecup_20190604_tulokset-5.pdf" TargetMode="External"/><Relationship Id="rId99" Type="http://schemas.openxmlformats.org/officeDocument/2006/relationships/hyperlink" Target="http://www.paimionrasti.fi/peimari/results/15.shtml" TargetMode="External"/><Relationship Id="rId101" Type="http://schemas.openxmlformats.org/officeDocument/2006/relationships/hyperlink" Target="http://live.eqtiming.com/Contestant/50429/1193?locale=fi" TargetMode="External"/><Relationship Id="rId122" Type="http://schemas.openxmlformats.org/officeDocument/2006/relationships/hyperlink" Target="https://drive.google.com/file/d/1iLh5YpvEfsGsbpGWoa9IDTHk-LbogyfC/view" TargetMode="External"/><Relationship Id="rId143" Type="http://schemas.openxmlformats.org/officeDocument/2006/relationships/hyperlink" Target="http://eu.ironman.com/triathlon/coverage/athlete-tracker.aspx?race=finland70.3&amp;y=2019" TargetMode="External"/><Relationship Id="rId148" Type="http://schemas.openxmlformats.org/officeDocument/2006/relationships/hyperlink" Target="http://eu.ironman.com/triathlon/coverage/athlete-tracker.aspx?race=joenkoeping70.3&amp;y=2019" TargetMode="External"/><Relationship Id="rId164" Type="http://schemas.openxmlformats.org/officeDocument/2006/relationships/hyperlink" Target="http://www.racetecresults.com/myresults.aspx?uid=16587-150-3-90198" TargetMode="External"/><Relationship Id="rId169" Type="http://schemas.openxmlformats.org/officeDocument/2006/relationships/hyperlink" Target="http://www.tulospalvelu.profiili.fi/SIRA_Files/downloads/SAAPUNEET/2019/kauhajoki_Kauhajoki_ajot_28.7.htm" TargetMode="External"/><Relationship Id="rId185" Type="http://schemas.openxmlformats.org/officeDocument/2006/relationships/hyperlink" Target="http://www.pptiming.com/Tulospalvelu.php" TargetMode="External"/><Relationship Id="rId4" Type="http://schemas.openxmlformats.org/officeDocument/2006/relationships/hyperlink" Target="http://www.livetiming.fi/results.php?cid=4332&amp;session=1" TargetMode="External"/><Relationship Id="rId9" Type="http://schemas.openxmlformats.org/officeDocument/2006/relationships/hyperlink" Target="https://drive.google.com/file/d/1ic8q9jnzW0ev7PE_lJsYl0BNmqmZdYbv/view" TargetMode="External"/><Relationship Id="rId180" Type="http://schemas.openxmlformats.org/officeDocument/2006/relationships/hyperlink" Target="https://my3.raceresult.com/114536/results" TargetMode="External"/><Relationship Id="rId210" Type="http://schemas.openxmlformats.org/officeDocument/2006/relationships/hyperlink" Target="https://ls-aluecup.fi/wp-content/uploads/2019/08/lsaluecup_20190813_tulokset-12.pdf" TargetMode="External"/><Relationship Id="rId215" Type="http://schemas.openxmlformats.org/officeDocument/2006/relationships/hyperlink" Target="http://live.ultimate.dk/desktop/front/?eventid=4229&amp;pid=2556" TargetMode="External"/><Relationship Id="rId236" Type="http://schemas.openxmlformats.org/officeDocument/2006/relationships/hyperlink" Target="http://www.angelniemenankkuri.com/maanantairastit/2019/index.php?sivu=tulokset&amp;head=Tulokset&amp;action=kaikki&amp;tapahtuma=24" TargetMode="External"/><Relationship Id="rId257" Type="http://schemas.openxmlformats.org/officeDocument/2006/relationships/hyperlink" Target="http://live.ultimate.dk/desktop/front/?eventid=4320&amp;pid=2279" TargetMode="External"/><Relationship Id="rId278" Type="http://schemas.openxmlformats.org/officeDocument/2006/relationships/hyperlink" Target="https://www.kaarinansyysmaraton.fi/tulospalvelu/2019/" TargetMode="External"/><Relationship Id="rId26" Type="http://schemas.openxmlformats.org/officeDocument/2006/relationships/hyperlink" Target="http://www.angelniemenankkuri.com/maanantairastit/2019/index.php?sivu=tulokset&amp;head=Tulokset&amp;action=kaikki&amp;tapahtuma=2" TargetMode="External"/><Relationship Id="rId231" Type="http://schemas.openxmlformats.org/officeDocument/2006/relationships/hyperlink" Target="http://www.racetecresults.com/Results.aspx?CId=16587&amp;RId=156" TargetMode="External"/><Relationship Id="rId252" Type="http://schemas.openxmlformats.org/officeDocument/2006/relationships/hyperlink" Target="https://olfellows01.maxapex.net/apex/f?p=OLFRESULTS:20:2298832821118::::PAIVA,SARJA:854,780000000087" TargetMode="External"/><Relationship Id="rId273" Type="http://schemas.openxmlformats.org/officeDocument/2006/relationships/hyperlink" Target="http://www.angelniemenankkuri.com/maanantairastit/2019/index.php?sivu=tulokset&amp;head=Tulokset&amp;action=kaikki&amp;tapahtuma=31" TargetMode="External"/><Relationship Id="rId294" Type="http://schemas.openxmlformats.org/officeDocument/2006/relationships/hyperlink" Target="http://street-o.fi/salo/?id=170" TargetMode="External"/><Relationship Id="rId47" Type="http://schemas.openxmlformats.org/officeDocument/2006/relationships/hyperlink" Target="https://suomusjarvensisu.fi/ykkossuunnat/2019/tulokset/t190501.html" TargetMode="External"/><Relationship Id="rId68" Type="http://schemas.openxmlformats.org/officeDocument/2006/relationships/hyperlink" Target="https://suomusjarvensisu.fi/ykkossuunnat/2019/tulokset/t190515.html" TargetMode="External"/><Relationship Id="rId89" Type="http://schemas.openxmlformats.org/officeDocument/2006/relationships/hyperlink" Target="https://ls-aluecup.fi/wp-content/uploads/2019/06/lsaluecup_20190530_tulokset-4.pdf" TargetMode="External"/><Relationship Id="rId112" Type="http://schemas.openxmlformats.org/officeDocument/2006/relationships/hyperlink" Target="http://search2.vatternrundan.se/search/en/vr" TargetMode="External"/><Relationship Id="rId133" Type="http://schemas.openxmlformats.org/officeDocument/2006/relationships/hyperlink" Target="https://2019kisko.time226.com/" TargetMode="External"/><Relationship Id="rId154" Type="http://schemas.openxmlformats.org/officeDocument/2006/relationships/hyperlink" Target="https://olfellows01.maxapex.net/apex/f?p=OLFRESULTS:20:8309009038738::::PAIVA,SARJA:844,780000000067" TargetMode="External"/><Relationship Id="rId175" Type="http://schemas.openxmlformats.org/officeDocument/2006/relationships/hyperlink" Target="https://live.ultimate.dk/desktop/front/index.php?eventid=4399&amp;language=fi&amp;ignoreuseragent=true" TargetMode="External"/><Relationship Id="rId196" Type="http://schemas.openxmlformats.org/officeDocument/2006/relationships/hyperlink" Target="http://live.ultimate.dk/desktop/front/?eventid=4654&amp;pid=20461" TargetMode="External"/><Relationship Id="rId200" Type="http://schemas.openxmlformats.org/officeDocument/2006/relationships/hyperlink" Target="https://karhubiathlon.com/ampumajuoksun-sm-2019/" TargetMode="External"/><Relationship Id="rId16" Type="http://schemas.openxmlformats.org/officeDocument/2006/relationships/hyperlink" Target="http://live.ultimate.dk/desktop/front/index.php?eventid=4379" TargetMode="External"/><Relationship Id="rId221" Type="http://schemas.openxmlformats.org/officeDocument/2006/relationships/hyperlink" Target="https://www.ironman.com/triathlon/coverage/athlete-tracker.aspx?race=kalmar&amp;y=2019" TargetMode="External"/><Relationship Id="rId242" Type="http://schemas.openxmlformats.org/officeDocument/2006/relationships/hyperlink" Target="http://www.paimionrasti.fi/peimari/results/35.shtml" TargetMode="External"/><Relationship Id="rId263" Type="http://schemas.openxmlformats.org/officeDocument/2006/relationships/hyperlink" Target="https://www.kilometrikisa.fi/teams/velo-salo-ry/" TargetMode="External"/><Relationship Id="rId284" Type="http://schemas.openxmlformats.org/officeDocument/2006/relationships/hyperlink" Target="https://www.kaarinansyysmaraton.fi/tulospalvelu/2019/" TargetMode="External"/><Relationship Id="rId37" Type="http://schemas.openxmlformats.org/officeDocument/2006/relationships/hyperlink" Target="https://suomusjarvensisu.fi/ykkossuunnat/2019/tulokset/t190424.html" TargetMode="External"/><Relationship Id="rId58" Type="http://schemas.openxmlformats.org/officeDocument/2006/relationships/hyperlink" Target="https://ls-aluecup.fi/wp-content/uploads/2019/08/lsaluecup_20190827_tulokset-13.pdf" TargetMode="External"/><Relationship Id="rId79" Type="http://schemas.openxmlformats.org/officeDocument/2006/relationships/hyperlink" Target="https://www.rastilukko.fi/@Bin/560598/tulos_iso.html" TargetMode="External"/><Relationship Id="rId102" Type="http://schemas.openxmlformats.org/officeDocument/2006/relationships/hyperlink" Target="https://live.ultimate.dk/desktop/front/index.php?eventid=4160" TargetMode="External"/><Relationship Id="rId123" Type="http://schemas.openxmlformats.org/officeDocument/2006/relationships/hyperlink" Target="http://www.paimionrasti.fi/peimari/results/25.shtml" TargetMode="External"/><Relationship Id="rId144" Type="http://schemas.openxmlformats.org/officeDocument/2006/relationships/hyperlink" Target="http://www.angelniemenankkuri.com/maanantairastit/2019/index.php?sivu=tulokset&amp;head=Tulokset&amp;action=kaikki&amp;tapahtuma=16" TargetMode="External"/><Relationship Id="rId90" Type="http://schemas.openxmlformats.org/officeDocument/2006/relationships/hyperlink" Target="https://ls-aluecup.fi/wp-content/uploads/2019/06/lsaluecup_20190530_tulokset-4.pdf" TargetMode="External"/><Relationship Id="rId165" Type="http://schemas.openxmlformats.org/officeDocument/2006/relationships/hyperlink" Target="http://www.racetecresults.com/myresults.aspx?uid=16587-150-3-90126" TargetMode="External"/><Relationship Id="rId186" Type="http://schemas.openxmlformats.org/officeDocument/2006/relationships/hyperlink" Target="https://drive.google.com/file/d/1bsM_6Mmk01TpAvXSzXW3Eb_uKqlUd5Xx/view" TargetMode="External"/><Relationship Id="rId211" Type="http://schemas.openxmlformats.org/officeDocument/2006/relationships/hyperlink" Target="https://suomusjarvensisu.fi/ykkossuunnat/2019/tulokset/t190814.html" TargetMode="External"/><Relationship Id="rId232" Type="http://schemas.openxmlformats.org/officeDocument/2006/relationships/hyperlink" Target="http://www.tulospalvelu.profiili.fi/SIRA_Files/downloads/SAAPUNEET/2019/lieto_24.8.htm" TargetMode="External"/><Relationship Id="rId253" Type="http://schemas.openxmlformats.org/officeDocument/2006/relationships/hyperlink" Target="https://live.eqtiming.com/50429" TargetMode="External"/><Relationship Id="rId274" Type="http://schemas.openxmlformats.org/officeDocument/2006/relationships/hyperlink" Target="http://www.angelniemenankkuri.com/maanantairastit/2019/index.php?sivu=tulokset&amp;head=Tulokset&amp;action=kaikki&amp;tapahtuma=32" TargetMode="External"/><Relationship Id="rId295" Type="http://schemas.openxmlformats.org/officeDocument/2006/relationships/hyperlink" Target="http://www.mwegerano.com/andi-maraton/tulokset.php" TargetMode="External"/><Relationship Id="rId27" Type="http://schemas.openxmlformats.org/officeDocument/2006/relationships/hyperlink" Target="http://www.angelniemenankkuri.com/maanantairastit/2019/index.php?sivu=tulokset&amp;head=Tulokset&amp;action=kaikki&amp;tapahtuma=3" TargetMode="External"/><Relationship Id="rId48" Type="http://schemas.openxmlformats.org/officeDocument/2006/relationships/hyperlink" Target="http://turkutrailcup.com/paimio/tulokset/" TargetMode="External"/><Relationship Id="rId69" Type="http://schemas.openxmlformats.org/officeDocument/2006/relationships/hyperlink" Target="http://www.tulospalvelu.profiili.fi/pyrilytuloksetresults/tulokset1852019/" TargetMode="External"/><Relationship Id="rId113" Type="http://schemas.openxmlformats.org/officeDocument/2006/relationships/hyperlink" Target="https://online.jukola.com/tulokset-new/fi/j2019_ju/" TargetMode="External"/><Relationship Id="rId134" Type="http://schemas.openxmlformats.org/officeDocument/2006/relationships/hyperlink" Target="http://www.racetecresults.com/myresults.aspx?CId=16587&amp;RId=156&amp;EId=1&amp;AId=94160" TargetMode="External"/><Relationship Id="rId80" Type="http://schemas.openxmlformats.org/officeDocument/2006/relationships/hyperlink" Target="https://suomusjarvensisu.fi/ykkossuunnat/2019/tulokset/t190522.html" TargetMode="External"/><Relationship Id="rId155" Type="http://schemas.openxmlformats.org/officeDocument/2006/relationships/hyperlink" Target="https://nutsyllaspallas.com/live/" TargetMode="External"/><Relationship Id="rId176" Type="http://schemas.openxmlformats.org/officeDocument/2006/relationships/hyperlink" Target="https://www.ironman.com/triathlon/coverage/athlete-tracker.aspx?race=tallinn&amp;y=2019" TargetMode="External"/><Relationship Id="rId197" Type="http://schemas.openxmlformats.org/officeDocument/2006/relationships/hyperlink" Target="http://live.ultimate.dk/desktop/front/?eventid=4654&amp;pid=20461" TargetMode="External"/><Relationship Id="rId201" Type="http://schemas.openxmlformats.org/officeDocument/2006/relationships/hyperlink" Target="http://www.paimionrasti.fi/cgi-bin/reader.pl?nro=5008" TargetMode="External"/><Relationship Id="rId222" Type="http://schemas.openxmlformats.org/officeDocument/2006/relationships/hyperlink" Target="https://track.rtrt.me/e/IRM-KALMAR-2019" TargetMode="External"/><Relationship Id="rId243" Type="http://schemas.openxmlformats.org/officeDocument/2006/relationships/hyperlink" Target="https://olfellows01.maxapex.net/apex/f?p=OLFRESULTS:20:11404424568239::::PAIVA,SARJA:852,780000000095" TargetMode="External"/><Relationship Id="rId264" Type="http://schemas.openxmlformats.org/officeDocument/2006/relationships/hyperlink" Target="http://www.paimionrasti.fi/peimari/results/39.shtml" TargetMode="External"/><Relationship Id="rId285" Type="http://schemas.openxmlformats.org/officeDocument/2006/relationships/hyperlink" Target="https://www.kaarinansyysmaraton.fi/tulospalvelu/2019/" TargetMode="External"/><Relationship Id="rId17" Type="http://schemas.openxmlformats.org/officeDocument/2006/relationships/hyperlink" Target="https://drive.google.com/file/d/1bREXTiT44ZSFI80ZapzRx82SQHOfQVOr/view" TargetMode="External"/><Relationship Id="rId38" Type="http://schemas.openxmlformats.org/officeDocument/2006/relationships/hyperlink" Target="https://olfellows01.maxapex.net/apex/f?p=OLFRESULTS:21:16437043375120::::PAIVA:833" TargetMode="External"/><Relationship Id="rId59" Type="http://schemas.openxmlformats.org/officeDocument/2006/relationships/hyperlink" Target="https://suomusjarvensisu.fi/ykkossuunnat/2019/tulokset/t190508.html" TargetMode="External"/><Relationship Id="rId103" Type="http://schemas.openxmlformats.org/officeDocument/2006/relationships/hyperlink" Target="http://turkutrailcup.com/piikkio/tulokset/" TargetMode="External"/><Relationship Id="rId124" Type="http://schemas.openxmlformats.org/officeDocument/2006/relationships/hyperlink" Target="https://online4.tulospalvelu.fi/tulokset-new/fi/2019_juhannus/lopputulokset/" TargetMode="External"/><Relationship Id="rId70" Type="http://schemas.openxmlformats.org/officeDocument/2006/relationships/hyperlink" Target="https://www.juoksija-lehti.fi/littoistenjarven-ymparijuoksu-kaarina-16-5-2019/" TargetMode="External"/><Relationship Id="rId91" Type="http://schemas.openxmlformats.org/officeDocument/2006/relationships/hyperlink" Target="http://www.tulospalvelu.profiili.fi/SIRA_Files/downloads/SAAPUNEET/2019/lieto_24.8.htm" TargetMode="External"/><Relationship Id="rId145" Type="http://schemas.openxmlformats.org/officeDocument/2006/relationships/hyperlink" Target="https://drive.google.com/file/d/16W3VSl-IiXbUPNhGSNi6XGYiqn5f3j7Z/view" TargetMode="External"/><Relationship Id="rId166" Type="http://schemas.openxmlformats.org/officeDocument/2006/relationships/hyperlink" Target="http://www.angelniemenankkuri.com/maanantairastit/2019/index.php?sivu=tulokset&amp;head=Tulokset&amp;action=kaikki&amp;tapahtuma=19" TargetMode="External"/><Relationship Id="rId187" Type="http://schemas.openxmlformats.org/officeDocument/2006/relationships/hyperlink" Target="https://live.ultimate.dk/desktop/front/index.php?eventid=4264&amp;ignoreuseragent=true" TargetMode="External"/><Relationship Id="rId1" Type="http://schemas.openxmlformats.org/officeDocument/2006/relationships/hyperlink" Target="http://www.aaalgarve.org/images/resultadosONLINE/ResultadosOnLineCME.htm" TargetMode="External"/><Relationship Id="rId212" Type="http://schemas.openxmlformats.org/officeDocument/2006/relationships/hyperlink" Target="http://www.paimionrasti.fi/peimari/results/28.shtml" TargetMode="External"/><Relationship Id="rId233" Type="http://schemas.openxmlformats.org/officeDocument/2006/relationships/hyperlink" Target="https://www.facebook.com/events/572126506654122/?active_tab=discussion" TargetMode="External"/><Relationship Id="rId254" Type="http://schemas.openxmlformats.org/officeDocument/2006/relationships/hyperlink" Target="http://www.angelniemenankkuri.com/maanantairastit/2019/index.php?sivu=tulokset&amp;head=Tulokset&amp;action=kaikki&amp;tapahtuma=27" TargetMode="External"/><Relationship Id="rId28" Type="http://schemas.openxmlformats.org/officeDocument/2006/relationships/hyperlink" Target="http://www.angelniemenankkuri.com/maanantairastit/2019/index.php?sivu=tulokset&amp;head=Tulokset&amp;action=kaikki&amp;tapahtuma=4" TargetMode="External"/><Relationship Id="rId49" Type="http://schemas.openxmlformats.org/officeDocument/2006/relationships/hyperlink" Target="https://olfellows01.maxapex.net/apex/f?p=OLFRESULTS:20:21204912880334::::PAIVA,SARJA:834,780000000008" TargetMode="External"/><Relationship Id="rId114" Type="http://schemas.openxmlformats.org/officeDocument/2006/relationships/hyperlink" Target="https://live.ultimate.dk/desktop/front/index.php?eventid=4230" TargetMode="External"/><Relationship Id="rId275" Type="http://schemas.openxmlformats.org/officeDocument/2006/relationships/hyperlink" Target="http://www.paimionrasti.fi/peimari/results/43.shtml" TargetMode="External"/><Relationship Id="rId296" Type="http://schemas.openxmlformats.org/officeDocument/2006/relationships/hyperlink" Target="http://street-o.fi/salo/?id=207" TargetMode="External"/><Relationship Id="rId300" Type="http://schemas.openxmlformats.org/officeDocument/2006/relationships/hyperlink" Target="https://www.saosilvestredelisboa.com/pdf/SSL_classificacao_2019.pdf" TargetMode="External"/><Relationship Id="rId60" Type="http://schemas.openxmlformats.org/officeDocument/2006/relationships/hyperlink" Target="https://www.reservilaisliitto.fi/yhdistyspalvelut/yhdistysten_ja_piirien_kotisivut/alastaron_reservilaiset/toiminta/tulokset" TargetMode="External"/><Relationship Id="rId81" Type="http://schemas.openxmlformats.org/officeDocument/2006/relationships/hyperlink" Target="https://my6.raceresult.com/126548/results?lang=en" TargetMode="External"/><Relationship Id="rId135" Type="http://schemas.openxmlformats.org/officeDocument/2006/relationships/hyperlink" Target="https://2019kisko.time226.com/" TargetMode="External"/><Relationship Id="rId156" Type="http://schemas.openxmlformats.org/officeDocument/2006/relationships/hyperlink" Target="http://www.angelniemenankkuri.com/maanantairastit/2019/index.php?sivu=tulokset&amp;head=Tulokset&amp;action=kaikki&amp;tapahtuma=18" TargetMode="External"/><Relationship Id="rId177" Type="http://schemas.openxmlformats.org/officeDocument/2006/relationships/hyperlink" Target="https://track.rtrt.me/e/IRM-TALLINN-2019" TargetMode="External"/><Relationship Id="rId198" Type="http://schemas.openxmlformats.org/officeDocument/2006/relationships/hyperlink" Target="http://live.ultimate.dk/desktop/front/?eventid=4654&amp;pid=20163" TargetMode="External"/><Relationship Id="rId202" Type="http://schemas.openxmlformats.org/officeDocument/2006/relationships/hyperlink" Target="https://ls-aluecup.fi/wp-content/uploads/2019/08/lsaluecup_20190813_tulokset-12.pdf" TargetMode="External"/><Relationship Id="rId223" Type="http://schemas.openxmlformats.org/officeDocument/2006/relationships/hyperlink" Target="https://drive.google.com/drive/folders/1hhOOIP67sHFGDqKMrzLubDpM7jygCYPz" TargetMode="External"/><Relationship Id="rId244" Type="http://schemas.openxmlformats.org/officeDocument/2006/relationships/hyperlink" Target="http://www.pptiming.com/Tulospalvelu.php" TargetMode="External"/><Relationship Id="rId18" Type="http://schemas.openxmlformats.org/officeDocument/2006/relationships/hyperlink" Target="http://www.angelniemenankkuri.com/kaupunkisuunnistus/tulokset-2019-02-23.html" TargetMode="External"/><Relationship Id="rId39" Type="http://schemas.openxmlformats.org/officeDocument/2006/relationships/hyperlink" Target="http://www.tulospalvelu.profiili.fi/SIRA_Files/downloads/SAAPUNEET/2019/turku_27.4.htm" TargetMode="External"/><Relationship Id="rId265" Type="http://schemas.openxmlformats.org/officeDocument/2006/relationships/hyperlink" Target="http://www.angelniemenankkuri.com/maanantairastit/2019/index.php?sivu=tulokset&amp;head=Tulokset&amp;action=kaikki&amp;tapahtuma=29" TargetMode="External"/><Relationship Id="rId286" Type="http://schemas.openxmlformats.org/officeDocument/2006/relationships/hyperlink" Target="https://www.kaarinansyysmaraton.fi/tulospalvelu/2019/" TargetMode="External"/><Relationship Id="rId50" Type="http://schemas.openxmlformats.org/officeDocument/2006/relationships/hyperlink" Target="https://my2.raceresult.com/124916/results?lang=fi" TargetMode="External"/><Relationship Id="rId104" Type="http://schemas.openxmlformats.org/officeDocument/2006/relationships/hyperlink" Target="http://www.angelniemenankkuri.com/maanantairastit/2019/index.php?sivu=tulokset&amp;head=Tulokset&amp;action=alku&amp;tapahtuma=13" TargetMode="External"/><Relationship Id="rId125" Type="http://schemas.openxmlformats.org/officeDocument/2006/relationships/hyperlink" Target="https://drive.google.com/file/d/1dvT_5aUejSXWpw7eMwAHo3EG1V_ZtgOR/view" TargetMode="External"/><Relationship Id="rId146" Type="http://schemas.openxmlformats.org/officeDocument/2006/relationships/hyperlink" Target="https://olfellows01.maxapex.net/apex/f?p=OLFRESULTS:20:15843032708522::::PAIVA,SARJA:843,780000000063" TargetMode="External"/><Relationship Id="rId167" Type="http://schemas.openxmlformats.org/officeDocument/2006/relationships/hyperlink" Target="https://online4.tulospalvelu.fi/tulokset-new/fi/2019_koski/lopputulokset/" TargetMode="External"/><Relationship Id="rId188" Type="http://schemas.openxmlformats.org/officeDocument/2006/relationships/hyperlink" Target="https://online4.tulospalvelu.fi/tulokset/fi/2019_jamimtb/" TargetMode="External"/><Relationship Id="rId71" Type="http://schemas.openxmlformats.org/officeDocument/2006/relationships/hyperlink" Target="https://live.ultimate.dk/desktop/front/index.php?eventid=4100" TargetMode="External"/><Relationship Id="rId92" Type="http://schemas.openxmlformats.org/officeDocument/2006/relationships/hyperlink" Target="https://ik-32.org/toiminta/kilpailut/lapinkylan-tempo-2-6-2019/?fbclid=IwAR2EvtiZ8B3-3NUvjbQzXfrTEEhwVQbCXoZ5UALfFoX6xr5T5q3ixneMkw0" TargetMode="External"/><Relationship Id="rId213" Type="http://schemas.openxmlformats.org/officeDocument/2006/relationships/hyperlink" Target="http://www.paimionrasti.fi/peimari/results/33.shtml" TargetMode="External"/><Relationship Id="rId234" Type="http://schemas.openxmlformats.org/officeDocument/2006/relationships/hyperlink" Target="https://my6.raceresult.com/132928/results?&amp;lang=fi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N1048556"/>
  <sheetViews>
    <sheetView tabSelected="1" zoomScaleNormal="100" workbookViewId="0">
      <pane xSplit="9" ySplit="4" topLeftCell="AJ5" activePane="bottomRight" state="frozen"/>
      <selection activeCell="CQ10" sqref="CQ10"/>
      <selection pane="topRight" activeCell="CQ10" sqref="CQ10"/>
      <selection pane="bottomLeft" activeCell="CQ10" sqref="CQ10"/>
      <selection pane="bottomRight"/>
    </sheetView>
  </sheetViews>
  <sheetFormatPr defaultRowHeight="15" outlineLevelCol="1"/>
  <cols>
    <col min="1" max="1" width="2.5703125" style="2" customWidth="1"/>
    <col min="2" max="2" width="3.42578125" style="185" customWidth="1"/>
    <col min="3" max="3" width="18.42578125" customWidth="1"/>
    <col min="4" max="4" width="7.42578125" style="2" customWidth="1"/>
    <col min="5" max="5" width="4.28515625" customWidth="1"/>
    <col min="6" max="6" width="5.140625" customWidth="1"/>
    <col min="7" max="8" width="4.28515625" customWidth="1"/>
    <col min="9" max="9" width="5.42578125" style="1" customWidth="1"/>
    <col min="10" max="10" width="4.28515625" style="1" hidden="1" customWidth="1" outlineLevel="1"/>
    <col min="11" max="35" width="3.7109375" style="19" hidden="1" customWidth="1" outlineLevel="1"/>
    <col min="36" max="36" width="3.7109375" style="88" customWidth="1" collapsed="1"/>
    <col min="37" max="37" width="3.7109375" style="86" hidden="1" customWidth="1" outlineLevel="1"/>
    <col min="38" max="66" width="3.7109375" style="19" hidden="1" customWidth="1" outlineLevel="1"/>
    <col min="67" max="67" width="4.42578125" style="19" hidden="1" customWidth="1" outlineLevel="1"/>
    <col min="68" max="126" width="3.7109375" style="19" hidden="1" customWidth="1" outlineLevel="1"/>
    <col min="127" max="127" width="4.140625" style="19" hidden="1" customWidth="1" outlineLevel="1"/>
    <col min="128" max="128" width="3.7109375" style="19" hidden="1" customWidth="1" outlineLevel="1"/>
    <col min="129" max="129" width="3.7109375" style="19" customWidth="1" collapsed="1"/>
    <col min="130" max="224" width="3.7109375" style="19" hidden="1" customWidth="1" outlineLevel="1"/>
    <col min="225" max="225" width="4.28515625" style="19" hidden="1" customWidth="1" outlineLevel="1"/>
    <col min="226" max="228" width="3.7109375" style="19" hidden="1" customWidth="1" outlineLevel="1"/>
    <col min="229" max="229" width="3.7109375" style="19" customWidth="1" collapsed="1"/>
    <col min="230" max="237" width="3.7109375" style="19" hidden="1" customWidth="1" outlineLevel="1"/>
    <col min="238" max="239" width="3.85546875" style="19" hidden="1" customWidth="1" outlineLevel="1"/>
    <col min="240" max="240" width="4" style="19" hidden="1" customWidth="1" outlineLevel="1"/>
    <col min="241" max="241" width="3.85546875" style="19" hidden="1" customWidth="1" outlineLevel="1"/>
    <col min="242" max="245" width="3.7109375" style="19" hidden="1" customWidth="1" outlineLevel="1"/>
    <col min="246" max="246" width="4.140625" style="19" hidden="1" customWidth="1" outlineLevel="1"/>
    <col min="247" max="249" width="3.7109375" style="19" hidden="1" customWidth="1" outlineLevel="1"/>
    <col min="250" max="254" width="3.85546875" style="19" hidden="1" customWidth="1" outlineLevel="1"/>
    <col min="255" max="255" width="3.7109375" style="19" customWidth="1" collapsed="1"/>
    <col min="256" max="258" width="4.7109375" style="19" customWidth="1"/>
    <col min="259" max="263" width="4.5703125" style="19" customWidth="1"/>
    <col min="264" max="264" width="9.140625" style="19"/>
    <col min="266" max="266" width="4.28515625" style="2" customWidth="1"/>
    <col min="267" max="267" width="9" style="2" customWidth="1"/>
    <col min="268" max="268" width="5.42578125" style="2" customWidth="1"/>
    <col min="269" max="269" width="4" style="2" customWidth="1"/>
    <col min="270" max="272" width="4" customWidth="1"/>
  </cols>
  <sheetData>
    <row r="1" spans="1:274">
      <c r="A1" s="27"/>
      <c r="B1" s="177"/>
      <c r="C1" s="28"/>
      <c r="D1" s="29"/>
      <c r="E1" s="28"/>
      <c r="F1" s="28"/>
      <c r="G1" s="28"/>
      <c r="H1" s="28"/>
      <c r="I1" s="30"/>
      <c r="J1" s="299" t="s">
        <v>82</v>
      </c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1"/>
      <c r="AK1" s="302" t="s">
        <v>40</v>
      </c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  <c r="CM1" s="303"/>
      <c r="CN1" s="303"/>
      <c r="CO1" s="303"/>
      <c r="CP1" s="303"/>
      <c r="CQ1" s="303"/>
      <c r="CR1" s="303"/>
      <c r="CS1" s="303"/>
      <c r="CT1" s="303"/>
      <c r="CU1" s="303"/>
      <c r="CV1" s="303"/>
      <c r="CW1" s="303"/>
      <c r="CX1" s="303"/>
      <c r="CY1" s="303"/>
      <c r="CZ1" s="303"/>
      <c r="DA1" s="303"/>
      <c r="DB1" s="303"/>
      <c r="DC1" s="303"/>
      <c r="DD1" s="303"/>
      <c r="DE1" s="303"/>
      <c r="DF1" s="303"/>
      <c r="DG1" s="303"/>
      <c r="DH1" s="303"/>
      <c r="DI1" s="303"/>
      <c r="DJ1" s="303"/>
      <c r="DK1" s="303"/>
      <c r="DL1" s="303"/>
      <c r="DM1" s="303"/>
      <c r="DN1" s="303"/>
      <c r="DO1" s="303"/>
      <c r="DP1" s="303"/>
      <c r="DQ1" s="303"/>
      <c r="DR1" s="303"/>
      <c r="DS1" s="303"/>
      <c r="DT1" s="303"/>
      <c r="DU1" s="303"/>
      <c r="DV1" s="303"/>
      <c r="DW1" s="303"/>
      <c r="DX1" s="303"/>
      <c r="DY1" s="304"/>
      <c r="DZ1" s="302" t="s">
        <v>54</v>
      </c>
      <c r="EA1" s="303"/>
      <c r="EB1" s="303"/>
      <c r="EC1" s="303"/>
      <c r="ED1" s="303"/>
      <c r="EE1" s="303"/>
      <c r="EF1" s="303"/>
      <c r="EG1" s="303"/>
      <c r="EH1" s="303"/>
      <c r="EI1" s="303"/>
      <c r="EJ1" s="303"/>
      <c r="EK1" s="303"/>
      <c r="EL1" s="303"/>
      <c r="EM1" s="303"/>
      <c r="EN1" s="303"/>
      <c r="EO1" s="303"/>
      <c r="EP1" s="303"/>
      <c r="EQ1" s="303"/>
      <c r="ER1" s="303"/>
      <c r="ES1" s="303"/>
      <c r="ET1" s="303"/>
      <c r="EU1" s="303"/>
      <c r="EV1" s="303"/>
      <c r="EW1" s="303"/>
      <c r="EX1" s="303"/>
      <c r="EY1" s="303"/>
      <c r="EZ1" s="303"/>
      <c r="FA1" s="303"/>
      <c r="FB1" s="303"/>
      <c r="FC1" s="303"/>
      <c r="FD1" s="303"/>
      <c r="FE1" s="303"/>
      <c r="FF1" s="303"/>
      <c r="FG1" s="303"/>
      <c r="FH1" s="303"/>
      <c r="FI1" s="303"/>
      <c r="FJ1" s="303"/>
      <c r="FK1" s="303"/>
      <c r="FL1" s="303"/>
      <c r="FM1" s="303"/>
      <c r="FN1" s="303"/>
      <c r="FO1" s="303"/>
      <c r="FP1" s="303"/>
      <c r="FQ1" s="303"/>
      <c r="FR1" s="303"/>
      <c r="FS1" s="303"/>
      <c r="FT1" s="303"/>
      <c r="FU1" s="303"/>
      <c r="FV1" s="303"/>
      <c r="FW1" s="303"/>
      <c r="FX1" s="303"/>
      <c r="FY1" s="303"/>
      <c r="FZ1" s="303"/>
      <c r="GA1" s="303"/>
      <c r="GB1" s="303"/>
      <c r="GC1" s="303"/>
      <c r="GD1" s="303"/>
      <c r="GE1" s="303"/>
      <c r="GF1" s="303"/>
      <c r="GG1" s="303"/>
      <c r="GH1" s="303"/>
      <c r="GI1" s="303"/>
      <c r="GJ1" s="303"/>
      <c r="GK1" s="303"/>
      <c r="GL1" s="303"/>
      <c r="GM1" s="303"/>
      <c r="GN1" s="303"/>
      <c r="GO1" s="303"/>
      <c r="GP1" s="303"/>
      <c r="GQ1" s="303"/>
      <c r="GR1" s="303"/>
      <c r="GS1" s="303"/>
      <c r="GT1" s="303"/>
      <c r="GU1" s="303"/>
      <c r="GV1" s="303"/>
      <c r="GW1" s="303"/>
      <c r="GX1" s="303"/>
      <c r="GY1" s="303"/>
      <c r="GZ1" s="303"/>
      <c r="HA1" s="303"/>
      <c r="HB1" s="303"/>
      <c r="HC1" s="303"/>
      <c r="HD1" s="303"/>
      <c r="HE1" s="303"/>
      <c r="HF1" s="303"/>
      <c r="HG1" s="303"/>
      <c r="HH1" s="303"/>
      <c r="HI1" s="303"/>
      <c r="HJ1" s="303"/>
      <c r="HK1" s="303"/>
      <c r="HL1" s="303"/>
      <c r="HM1" s="303"/>
      <c r="HN1" s="303"/>
      <c r="HO1" s="303"/>
      <c r="HP1" s="303"/>
      <c r="HQ1" s="303"/>
      <c r="HR1" s="303"/>
      <c r="HS1" s="303"/>
      <c r="HT1" s="303"/>
      <c r="HU1" s="304"/>
      <c r="HV1" s="302" t="s">
        <v>41</v>
      </c>
      <c r="HW1" s="303"/>
      <c r="HX1" s="303"/>
      <c r="HY1" s="303"/>
      <c r="HZ1" s="303"/>
      <c r="IA1" s="303"/>
      <c r="IB1" s="303"/>
      <c r="IC1" s="303"/>
      <c r="ID1" s="303"/>
      <c r="IE1" s="303"/>
      <c r="IF1" s="303"/>
      <c r="IG1" s="303"/>
      <c r="IH1" s="303"/>
      <c r="II1" s="303"/>
      <c r="IJ1" s="303"/>
      <c r="IK1" s="303"/>
      <c r="IL1" s="303"/>
      <c r="IM1" s="303"/>
      <c r="IN1" s="303"/>
      <c r="IO1" s="303"/>
      <c r="IP1" s="303"/>
      <c r="IQ1" s="303"/>
      <c r="IR1" s="303"/>
      <c r="IS1" s="303"/>
      <c r="IT1" s="303"/>
      <c r="IU1" s="304"/>
      <c r="IV1" s="305" t="s">
        <v>36</v>
      </c>
      <c r="IW1" s="303"/>
      <c r="IX1" s="303"/>
      <c r="IY1" s="303"/>
      <c r="IZ1" s="303"/>
      <c r="JA1" s="303"/>
      <c r="JB1" s="303"/>
      <c r="JC1" s="304"/>
      <c r="JD1" s="60"/>
      <c r="JE1" s="60"/>
      <c r="JF1" s="147"/>
      <c r="JG1" s="147"/>
      <c r="JH1" s="147"/>
      <c r="JI1" s="147"/>
      <c r="JJ1" s="60"/>
      <c r="JK1" s="60"/>
      <c r="JL1" s="60"/>
      <c r="JM1" s="60"/>
    </row>
    <row r="2" spans="1:274" s="242" customFormat="1" ht="11.25">
      <c r="A2" s="230"/>
      <c r="B2" s="231"/>
      <c r="C2" s="231"/>
      <c r="D2" s="231"/>
      <c r="E2" s="231"/>
      <c r="F2" s="231"/>
      <c r="G2" s="231"/>
      <c r="H2" s="231"/>
      <c r="I2" s="232"/>
      <c r="J2" s="233">
        <v>1</v>
      </c>
      <c r="K2" s="234">
        <v>2</v>
      </c>
      <c r="L2" s="235" t="s">
        <v>261</v>
      </c>
      <c r="M2" s="236">
        <v>1</v>
      </c>
      <c r="N2" s="237">
        <v>1</v>
      </c>
      <c r="O2" s="237">
        <v>2</v>
      </c>
      <c r="P2" s="236">
        <v>2</v>
      </c>
      <c r="Q2" s="237">
        <v>3</v>
      </c>
      <c r="R2" s="238">
        <v>1</v>
      </c>
      <c r="S2" s="234">
        <v>3</v>
      </c>
      <c r="T2" s="237">
        <v>3</v>
      </c>
      <c r="U2" s="237">
        <v>4</v>
      </c>
      <c r="V2" s="237">
        <v>5</v>
      </c>
      <c r="W2" s="237">
        <v>6</v>
      </c>
      <c r="X2" s="237">
        <v>7</v>
      </c>
      <c r="Y2" s="238" t="s">
        <v>255</v>
      </c>
      <c r="Z2" s="236" t="s">
        <v>256</v>
      </c>
      <c r="AA2" s="237" t="s">
        <v>257</v>
      </c>
      <c r="AB2" s="237" t="s">
        <v>258</v>
      </c>
      <c r="AC2" s="243" t="s">
        <v>261</v>
      </c>
      <c r="AD2" s="243" t="s">
        <v>255</v>
      </c>
      <c r="AE2" s="237" t="s">
        <v>259</v>
      </c>
      <c r="AF2" s="237" t="s">
        <v>260</v>
      </c>
      <c r="AG2" s="234" t="s">
        <v>262</v>
      </c>
      <c r="AH2" s="236" t="s">
        <v>262</v>
      </c>
      <c r="AI2" s="239" t="s">
        <v>255</v>
      </c>
      <c r="AJ2" s="240"/>
      <c r="AK2" s="236" t="s">
        <v>261</v>
      </c>
      <c r="AL2" s="236" t="s">
        <v>255</v>
      </c>
      <c r="AM2" s="236" t="s">
        <v>256</v>
      </c>
      <c r="AN2" s="236" t="s">
        <v>262</v>
      </c>
      <c r="AO2" s="234" t="s">
        <v>261</v>
      </c>
      <c r="AP2" s="235" t="s">
        <v>261</v>
      </c>
      <c r="AQ2" s="236" t="s">
        <v>264</v>
      </c>
      <c r="AR2" s="234" t="s">
        <v>255</v>
      </c>
      <c r="AS2" s="243" t="s">
        <v>261</v>
      </c>
      <c r="AT2" s="236" t="s">
        <v>263</v>
      </c>
      <c r="AU2" s="236" t="s">
        <v>265</v>
      </c>
      <c r="AV2" s="234" t="s">
        <v>256</v>
      </c>
      <c r="AW2" s="236" t="s">
        <v>257</v>
      </c>
      <c r="AX2" s="243" t="s">
        <v>255</v>
      </c>
      <c r="AY2" s="234" t="s">
        <v>262</v>
      </c>
      <c r="AZ2" s="238" t="s">
        <v>261</v>
      </c>
      <c r="BA2" s="234" t="s">
        <v>264</v>
      </c>
      <c r="BB2" s="234" t="s">
        <v>263</v>
      </c>
      <c r="BC2" s="243" t="s">
        <v>256</v>
      </c>
      <c r="BD2" s="236" t="s">
        <v>258</v>
      </c>
      <c r="BE2" s="236" t="s">
        <v>259</v>
      </c>
      <c r="BF2" s="234" t="s">
        <v>265</v>
      </c>
      <c r="BG2" s="236" t="s">
        <v>260</v>
      </c>
      <c r="BH2" s="243" t="s">
        <v>262</v>
      </c>
      <c r="BI2" s="243" t="s">
        <v>264</v>
      </c>
      <c r="BJ2" s="234" t="s">
        <v>257</v>
      </c>
      <c r="BK2" s="234" t="s">
        <v>258</v>
      </c>
      <c r="BL2" s="234" t="s">
        <v>259</v>
      </c>
      <c r="BM2" s="236" t="s">
        <v>266</v>
      </c>
      <c r="BN2" s="243" t="s">
        <v>263</v>
      </c>
      <c r="BO2" s="238" t="s">
        <v>255</v>
      </c>
      <c r="BP2" s="236" t="s">
        <v>267</v>
      </c>
      <c r="BQ2" s="243" t="s">
        <v>265</v>
      </c>
      <c r="BR2" s="243" t="s">
        <v>257</v>
      </c>
      <c r="BS2" s="243" t="s">
        <v>258</v>
      </c>
      <c r="BT2" s="234" t="s">
        <v>260</v>
      </c>
      <c r="BU2" s="236" t="s">
        <v>268</v>
      </c>
      <c r="BV2" s="236" t="s">
        <v>269</v>
      </c>
      <c r="BW2" s="236" t="s">
        <v>270</v>
      </c>
      <c r="BX2" s="238" t="s">
        <v>256</v>
      </c>
      <c r="BY2" s="234" t="s">
        <v>266</v>
      </c>
      <c r="BZ2" s="243" t="s">
        <v>259</v>
      </c>
      <c r="CA2" s="243" t="s">
        <v>260</v>
      </c>
      <c r="CB2" s="236" t="s">
        <v>271</v>
      </c>
      <c r="CC2" s="236" t="s">
        <v>272</v>
      </c>
      <c r="CD2" s="236" t="s">
        <v>273</v>
      </c>
      <c r="CE2" s="236" t="s">
        <v>274</v>
      </c>
      <c r="CF2" s="238" t="s">
        <v>262</v>
      </c>
      <c r="CG2" s="243" t="s">
        <v>266</v>
      </c>
      <c r="CH2" s="234" t="s">
        <v>267</v>
      </c>
      <c r="CI2" s="236" t="s">
        <v>275</v>
      </c>
      <c r="CJ2" s="243" t="s">
        <v>267</v>
      </c>
      <c r="CK2" s="243" t="s">
        <v>268</v>
      </c>
      <c r="CL2" s="236" t="s">
        <v>276</v>
      </c>
      <c r="CM2" s="236" t="s">
        <v>277</v>
      </c>
      <c r="CN2" s="243" t="s">
        <v>269</v>
      </c>
      <c r="CO2" s="236" t="s">
        <v>278</v>
      </c>
      <c r="CP2" s="243" t="s">
        <v>270</v>
      </c>
      <c r="CQ2" s="238" t="s">
        <v>264</v>
      </c>
      <c r="CR2" s="236" t="s">
        <v>279</v>
      </c>
      <c r="CS2" s="234" t="s">
        <v>268</v>
      </c>
      <c r="CT2" s="243" t="s">
        <v>271</v>
      </c>
      <c r="CU2" s="234" t="s">
        <v>269</v>
      </c>
      <c r="CV2" s="236" t="s">
        <v>280</v>
      </c>
      <c r="CW2" s="236" t="s">
        <v>281</v>
      </c>
      <c r="CX2" s="243" t="s">
        <v>272</v>
      </c>
      <c r="CY2" s="238" t="s">
        <v>263</v>
      </c>
      <c r="CZ2" s="234" t="s">
        <v>270</v>
      </c>
      <c r="DA2" s="238" t="s">
        <v>265</v>
      </c>
      <c r="DB2" s="243" t="s">
        <v>273</v>
      </c>
      <c r="DC2" s="234" t="s">
        <v>271</v>
      </c>
      <c r="DD2" s="238" t="s">
        <v>257</v>
      </c>
      <c r="DE2" s="243" t="s">
        <v>274</v>
      </c>
      <c r="DF2" s="236" t="s">
        <v>282</v>
      </c>
      <c r="DG2" s="241" t="s">
        <v>261</v>
      </c>
      <c r="DH2" s="236" t="s">
        <v>283</v>
      </c>
      <c r="DI2" s="243" t="s">
        <v>275</v>
      </c>
      <c r="DJ2" s="236" t="s">
        <v>284</v>
      </c>
      <c r="DK2" s="238" t="s">
        <v>258</v>
      </c>
      <c r="DL2" s="236" t="s">
        <v>285</v>
      </c>
      <c r="DM2" s="234" t="s">
        <v>272</v>
      </c>
      <c r="DN2" s="234" t="s">
        <v>273</v>
      </c>
      <c r="DO2" s="236" t="s">
        <v>286</v>
      </c>
      <c r="DP2" s="236" t="s">
        <v>291</v>
      </c>
      <c r="DQ2" s="243" t="s">
        <v>276</v>
      </c>
      <c r="DR2" s="238" t="s">
        <v>259</v>
      </c>
      <c r="DS2" s="236" t="s">
        <v>298</v>
      </c>
      <c r="DT2" s="243" t="s">
        <v>277</v>
      </c>
      <c r="DU2" s="236" t="s">
        <v>390</v>
      </c>
      <c r="DV2" s="243" t="s">
        <v>278</v>
      </c>
      <c r="DW2" s="241" t="s">
        <v>255</v>
      </c>
      <c r="DX2" s="241" t="s">
        <v>256</v>
      </c>
      <c r="DY2" s="240"/>
      <c r="DZ2" s="236" t="s">
        <v>261</v>
      </c>
      <c r="EA2" s="238" t="s">
        <v>261</v>
      </c>
      <c r="EB2" s="236" t="s">
        <v>255</v>
      </c>
      <c r="EC2" s="243" t="s">
        <v>261</v>
      </c>
      <c r="ED2" s="241" t="s">
        <v>261</v>
      </c>
      <c r="EE2" s="236" t="s">
        <v>256</v>
      </c>
      <c r="EF2" s="243" t="s">
        <v>255</v>
      </c>
      <c r="EG2" s="234" t="s">
        <v>261</v>
      </c>
      <c r="EH2" s="236" t="s">
        <v>262</v>
      </c>
      <c r="EI2" s="238" t="s">
        <v>255</v>
      </c>
      <c r="EJ2" s="236" t="s">
        <v>264</v>
      </c>
      <c r="EK2" s="234" t="s">
        <v>255</v>
      </c>
      <c r="EL2" s="236" t="s">
        <v>263</v>
      </c>
      <c r="EM2" s="238" t="s">
        <v>256</v>
      </c>
      <c r="EN2" s="236" t="s">
        <v>265</v>
      </c>
      <c r="EO2" s="238" t="s">
        <v>262</v>
      </c>
      <c r="EP2" s="241" t="s">
        <v>255</v>
      </c>
      <c r="EQ2" s="241" t="s">
        <v>256</v>
      </c>
      <c r="ER2" s="236" t="s">
        <v>257</v>
      </c>
      <c r="ES2" s="236" t="s">
        <v>258</v>
      </c>
      <c r="ET2" s="234" t="s">
        <v>256</v>
      </c>
      <c r="EU2" s="238" t="s">
        <v>264</v>
      </c>
      <c r="EV2" s="241" t="s">
        <v>262</v>
      </c>
      <c r="EW2" s="243" t="s">
        <v>256</v>
      </c>
      <c r="EX2" s="241" t="s">
        <v>264</v>
      </c>
      <c r="EY2" s="236" t="s">
        <v>259</v>
      </c>
      <c r="EZ2" s="236" t="s">
        <v>260</v>
      </c>
      <c r="FA2" s="241" t="s">
        <v>263</v>
      </c>
      <c r="FB2" s="234" t="s">
        <v>262</v>
      </c>
      <c r="FC2" s="241" t="s">
        <v>265</v>
      </c>
      <c r="FD2" s="238" t="s">
        <v>263</v>
      </c>
      <c r="FE2" s="243" t="s">
        <v>262</v>
      </c>
      <c r="FF2" s="238" t="s">
        <v>265</v>
      </c>
      <c r="FG2" s="236" t="s">
        <v>266</v>
      </c>
      <c r="FH2" s="241" t="s">
        <v>257</v>
      </c>
      <c r="FI2" s="238" t="s">
        <v>257</v>
      </c>
      <c r="FJ2" s="236" t="s">
        <v>267</v>
      </c>
      <c r="FK2" s="243" t="s">
        <v>264</v>
      </c>
      <c r="FL2" s="243" t="s">
        <v>263</v>
      </c>
      <c r="FM2" s="241" t="s">
        <v>258</v>
      </c>
      <c r="FN2" s="234" t="s">
        <v>264</v>
      </c>
      <c r="FO2" s="243" t="s">
        <v>265</v>
      </c>
      <c r="FP2" s="243" t="s">
        <v>257</v>
      </c>
      <c r="FQ2" s="236" t="s">
        <v>268</v>
      </c>
      <c r="FR2" s="243" t="s">
        <v>258</v>
      </c>
      <c r="FS2" s="241" t="s">
        <v>259</v>
      </c>
      <c r="FT2" s="238" t="s">
        <v>258</v>
      </c>
      <c r="FU2" s="236" t="s">
        <v>269</v>
      </c>
      <c r="FV2" s="243" t="s">
        <v>259</v>
      </c>
      <c r="FW2" s="236" t="s">
        <v>270</v>
      </c>
      <c r="FX2" s="236" t="s">
        <v>271</v>
      </c>
      <c r="FY2" s="238" t="s">
        <v>259</v>
      </c>
      <c r="FZ2" s="236" t="s">
        <v>272</v>
      </c>
      <c r="GA2" s="241" t="s">
        <v>260</v>
      </c>
      <c r="GB2" s="234" t="s">
        <v>263</v>
      </c>
      <c r="GC2" s="243" t="s">
        <v>260</v>
      </c>
      <c r="GD2" s="243" t="s">
        <v>266</v>
      </c>
      <c r="GE2" s="238" t="s">
        <v>260</v>
      </c>
      <c r="GF2" s="243" t="s">
        <v>267</v>
      </c>
      <c r="GG2" s="243" t="s">
        <v>268</v>
      </c>
      <c r="GH2" s="236" t="s">
        <v>273</v>
      </c>
      <c r="GI2" s="273" t="s">
        <v>274</v>
      </c>
      <c r="GJ2" s="238" t="s">
        <v>266</v>
      </c>
      <c r="GK2" s="241" t="s">
        <v>266</v>
      </c>
      <c r="GL2" s="241" t="s">
        <v>267</v>
      </c>
      <c r="GM2" s="241" t="s">
        <v>268</v>
      </c>
      <c r="GN2" s="243" t="s">
        <v>269</v>
      </c>
      <c r="GO2" s="243" t="s">
        <v>270</v>
      </c>
      <c r="GP2" s="234" t="s">
        <v>265</v>
      </c>
      <c r="GQ2" s="234" t="s">
        <v>257</v>
      </c>
      <c r="GR2" s="236" t="s">
        <v>275</v>
      </c>
      <c r="GS2" s="243" t="s">
        <v>271</v>
      </c>
      <c r="GT2" s="234" t="s">
        <v>258</v>
      </c>
      <c r="GU2" s="273" t="s">
        <v>276</v>
      </c>
      <c r="GV2" s="238" t="s">
        <v>267</v>
      </c>
      <c r="GW2" s="236" t="s">
        <v>277</v>
      </c>
      <c r="GX2" s="236" t="s">
        <v>278</v>
      </c>
      <c r="GY2" s="243" t="s">
        <v>272</v>
      </c>
      <c r="GZ2" s="243" t="s">
        <v>273</v>
      </c>
      <c r="HA2" s="236" t="s">
        <v>279</v>
      </c>
      <c r="HB2" s="236" t="s">
        <v>280</v>
      </c>
      <c r="HC2" s="236" t="s">
        <v>281</v>
      </c>
      <c r="HD2" s="234" t="s">
        <v>259</v>
      </c>
      <c r="HE2" s="234" t="s">
        <v>260</v>
      </c>
      <c r="HF2" s="236" t="s">
        <v>282</v>
      </c>
      <c r="HG2" s="236" t="s">
        <v>283</v>
      </c>
      <c r="HH2" s="236" t="s">
        <v>284</v>
      </c>
      <c r="HI2" s="243" t="s">
        <v>274</v>
      </c>
      <c r="HJ2" s="243" t="s">
        <v>275</v>
      </c>
      <c r="HK2" s="234" t="s">
        <v>266</v>
      </c>
      <c r="HL2" s="236" t="s">
        <v>285</v>
      </c>
      <c r="HM2" s="236" t="s">
        <v>286</v>
      </c>
      <c r="HN2" s="241" t="s">
        <v>269</v>
      </c>
      <c r="HO2" s="234" t="s">
        <v>267</v>
      </c>
      <c r="HP2" s="234" t="s">
        <v>268</v>
      </c>
      <c r="HQ2" s="243" t="s">
        <v>276</v>
      </c>
      <c r="HR2" s="236" t="s">
        <v>291</v>
      </c>
      <c r="HS2" s="236" t="s">
        <v>298</v>
      </c>
      <c r="HT2" s="236" t="s">
        <v>390</v>
      </c>
      <c r="HU2" s="240"/>
      <c r="HV2" s="233" t="s">
        <v>261</v>
      </c>
      <c r="HW2" s="236" t="s">
        <v>261</v>
      </c>
      <c r="HX2" s="236" t="s">
        <v>255</v>
      </c>
      <c r="HY2" s="234" t="s">
        <v>255</v>
      </c>
      <c r="HZ2" s="243">
        <v>1</v>
      </c>
      <c r="IA2" s="236" t="s">
        <v>256</v>
      </c>
      <c r="IB2" s="236" t="s">
        <v>262</v>
      </c>
      <c r="IC2" s="236" t="s">
        <v>264</v>
      </c>
      <c r="ID2" s="236" t="s">
        <v>263</v>
      </c>
      <c r="IE2" s="234" t="s">
        <v>256</v>
      </c>
      <c r="IF2" s="236" t="s">
        <v>265</v>
      </c>
      <c r="IG2" s="234" t="s">
        <v>262</v>
      </c>
      <c r="IH2" s="236" t="s">
        <v>257</v>
      </c>
      <c r="II2" s="234" t="s">
        <v>264</v>
      </c>
      <c r="IJ2" s="236" t="s">
        <v>258</v>
      </c>
      <c r="IK2" s="236" t="s">
        <v>259</v>
      </c>
      <c r="IL2" s="234" t="s">
        <v>263</v>
      </c>
      <c r="IM2" s="234" t="s">
        <v>265</v>
      </c>
      <c r="IN2" s="236" t="s">
        <v>260</v>
      </c>
      <c r="IO2" s="236" t="s">
        <v>266</v>
      </c>
      <c r="IP2" s="243" t="s">
        <v>255</v>
      </c>
      <c r="IQ2" s="236" t="s">
        <v>267</v>
      </c>
      <c r="IR2" s="234" t="s">
        <v>257</v>
      </c>
      <c r="IS2" s="241" t="s">
        <v>261</v>
      </c>
      <c r="IT2" s="234" t="s">
        <v>258</v>
      </c>
      <c r="IU2" s="240"/>
      <c r="IV2" s="306" t="s">
        <v>10</v>
      </c>
      <c r="IW2" s="307"/>
      <c r="IX2" s="308" t="s">
        <v>2</v>
      </c>
      <c r="IY2" s="309"/>
      <c r="IZ2" s="310"/>
      <c r="JA2" s="311" t="s">
        <v>6</v>
      </c>
      <c r="JB2" s="311"/>
      <c r="JC2" s="312"/>
    </row>
    <row r="3" spans="1:274" s="4" customFormat="1" ht="195">
      <c r="A3" s="31"/>
      <c r="B3" s="178"/>
      <c r="C3" s="84" t="s">
        <v>66</v>
      </c>
      <c r="D3" s="33"/>
      <c r="E3" s="32"/>
      <c r="F3" s="32"/>
      <c r="G3" s="32"/>
      <c r="H3" s="32"/>
      <c r="I3" s="34"/>
      <c r="J3" s="130" t="s">
        <v>81</v>
      </c>
      <c r="K3" s="122" t="s">
        <v>72</v>
      </c>
      <c r="L3" s="122" t="s">
        <v>75</v>
      </c>
      <c r="M3" s="122" t="s">
        <v>87</v>
      </c>
      <c r="N3" s="122" t="s">
        <v>92</v>
      </c>
      <c r="O3" s="122" t="s">
        <v>92</v>
      </c>
      <c r="P3" s="122" t="s">
        <v>89</v>
      </c>
      <c r="Q3" s="122" t="s">
        <v>92</v>
      </c>
      <c r="R3" s="122" t="s">
        <v>100</v>
      </c>
      <c r="S3" s="122" t="s">
        <v>73</v>
      </c>
      <c r="T3" s="122" t="s">
        <v>92</v>
      </c>
      <c r="U3" s="122" t="s">
        <v>102</v>
      </c>
      <c r="V3" s="122" t="s">
        <v>101</v>
      </c>
      <c r="W3" s="122" t="s">
        <v>92</v>
      </c>
      <c r="X3" s="122" t="s">
        <v>105</v>
      </c>
      <c r="Y3" s="122" t="s">
        <v>107</v>
      </c>
      <c r="Z3" s="122" t="s">
        <v>90</v>
      </c>
      <c r="AA3" s="122" t="s">
        <v>11</v>
      </c>
      <c r="AB3" s="122" t="s">
        <v>111</v>
      </c>
      <c r="AC3" s="122" t="s">
        <v>79</v>
      </c>
      <c r="AD3" s="122" t="s">
        <v>77</v>
      </c>
      <c r="AE3" s="122" t="s">
        <v>115</v>
      </c>
      <c r="AF3" s="122" t="s">
        <v>12</v>
      </c>
      <c r="AG3" s="122" t="s">
        <v>74</v>
      </c>
      <c r="AH3" s="122" t="s">
        <v>125</v>
      </c>
      <c r="AI3" s="122" t="s">
        <v>117</v>
      </c>
      <c r="AJ3" s="140"/>
      <c r="AK3" s="130" t="s">
        <v>124</v>
      </c>
      <c r="AL3" s="122" t="s">
        <v>134</v>
      </c>
      <c r="AM3" s="122" t="s">
        <v>136</v>
      </c>
      <c r="AN3" s="122" t="s">
        <v>211</v>
      </c>
      <c r="AO3" s="122" t="s">
        <v>131</v>
      </c>
      <c r="AP3" s="122" t="s">
        <v>138</v>
      </c>
      <c r="AQ3" s="122" t="s">
        <v>142</v>
      </c>
      <c r="AR3" s="122" t="s">
        <v>110</v>
      </c>
      <c r="AS3" s="122" t="s">
        <v>143</v>
      </c>
      <c r="AT3" s="122" t="s">
        <v>145</v>
      </c>
      <c r="AU3" s="122" t="s">
        <v>146</v>
      </c>
      <c r="AV3" s="122" t="s">
        <v>153</v>
      </c>
      <c r="AW3" s="122" t="s">
        <v>137</v>
      </c>
      <c r="AX3" s="122" t="s">
        <v>139</v>
      </c>
      <c r="AY3" s="122" t="s">
        <v>67</v>
      </c>
      <c r="AZ3" s="122" t="s">
        <v>166</v>
      </c>
      <c r="BA3" s="122" t="s">
        <v>202</v>
      </c>
      <c r="BB3" s="122" t="s">
        <v>45</v>
      </c>
      <c r="BC3" s="122" t="s">
        <v>140</v>
      </c>
      <c r="BD3" s="122" t="s">
        <v>152</v>
      </c>
      <c r="BE3" s="122" t="s">
        <v>155</v>
      </c>
      <c r="BF3" s="122" t="s">
        <v>37</v>
      </c>
      <c r="BG3" s="122" t="s">
        <v>156</v>
      </c>
      <c r="BH3" s="122" t="s">
        <v>158</v>
      </c>
      <c r="BI3" s="122" t="s">
        <v>159</v>
      </c>
      <c r="BJ3" s="122" t="s">
        <v>160</v>
      </c>
      <c r="BK3" s="122" t="s">
        <v>141</v>
      </c>
      <c r="BL3" s="122" t="s">
        <v>132</v>
      </c>
      <c r="BM3" s="122" t="s">
        <v>163</v>
      </c>
      <c r="BN3" s="122" t="s">
        <v>157</v>
      </c>
      <c r="BO3" s="122" t="s">
        <v>165</v>
      </c>
      <c r="BP3" s="122" t="s">
        <v>164</v>
      </c>
      <c r="BQ3" s="122" t="s">
        <v>169</v>
      </c>
      <c r="BR3" s="122" t="s">
        <v>168</v>
      </c>
      <c r="BS3" s="122" t="s">
        <v>172</v>
      </c>
      <c r="BT3" s="122" t="s">
        <v>171</v>
      </c>
      <c r="BU3" s="122" t="s">
        <v>177</v>
      </c>
      <c r="BV3" s="122" t="s">
        <v>185</v>
      </c>
      <c r="BW3" s="122" t="s">
        <v>179</v>
      </c>
      <c r="BX3" s="122" t="s">
        <v>186</v>
      </c>
      <c r="BY3" s="122" t="s">
        <v>46</v>
      </c>
      <c r="BZ3" s="122" t="s">
        <v>180</v>
      </c>
      <c r="CA3" s="122" t="s">
        <v>182</v>
      </c>
      <c r="CB3" s="122" t="s">
        <v>190</v>
      </c>
      <c r="CC3" s="122" t="s">
        <v>188</v>
      </c>
      <c r="CD3" s="122" t="s">
        <v>191</v>
      </c>
      <c r="CE3" s="122" t="s">
        <v>210</v>
      </c>
      <c r="CF3" s="122" t="s">
        <v>193</v>
      </c>
      <c r="CG3" s="122" t="s">
        <v>365</v>
      </c>
      <c r="CH3" s="122" t="s">
        <v>197</v>
      </c>
      <c r="CI3" s="122" t="s">
        <v>194</v>
      </c>
      <c r="CJ3" s="122" t="s">
        <v>198</v>
      </c>
      <c r="CK3" s="122" t="s">
        <v>199</v>
      </c>
      <c r="CL3" s="122" t="s">
        <v>208</v>
      </c>
      <c r="CM3" s="122" t="s">
        <v>200</v>
      </c>
      <c r="CN3" s="122" t="s">
        <v>47</v>
      </c>
      <c r="CO3" s="122" t="s">
        <v>204</v>
      </c>
      <c r="CP3" s="122" t="s">
        <v>205</v>
      </c>
      <c r="CQ3" s="122" t="s">
        <v>206</v>
      </c>
      <c r="CR3" s="122" t="s">
        <v>207</v>
      </c>
      <c r="CS3" s="122" t="s">
        <v>192</v>
      </c>
      <c r="CT3" s="122" t="s">
        <v>216</v>
      </c>
      <c r="CU3" s="122" t="s">
        <v>44</v>
      </c>
      <c r="CV3" s="122" t="s">
        <v>221</v>
      </c>
      <c r="CW3" s="122" t="s">
        <v>391</v>
      </c>
      <c r="CX3" s="122" t="s">
        <v>219</v>
      </c>
      <c r="CY3" s="122" t="s">
        <v>223</v>
      </c>
      <c r="CZ3" s="122" t="s">
        <v>227</v>
      </c>
      <c r="DA3" s="122" t="s">
        <v>252</v>
      </c>
      <c r="DB3" s="122" t="s">
        <v>225</v>
      </c>
      <c r="DC3" s="122" t="s">
        <v>224</v>
      </c>
      <c r="DD3" s="122" t="s">
        <v>231</v>
      </c>
      <c r="DE3" s="122" t="s">
        <v>48</v>
      </c>
      <c r="DF3" s="122" t="s">
        <v>226</v>
      </c>
      <c r="DG3" s="122" t="s">
        <v>83</v>
      </c>
      <c r="DH3" s="122" t="s">
        <v>232</v>
      </c>
      <c r="DI3" s="122" t="s">
        <v>233</v>
      </c>
      <c r="DJ3" s="122" t="s">
        <v>234</v>
      </c>
      <c r="DK3" s="122" t="s">
        <v>235</v>
      </c>
      <c r="DL3" s="122" t="s">
        <v>236</v>
      </c>
      <c r="DM3" s="122" t="s">
        <v>42</v>
      </c>
      <c r="DN3" s="122" t="s">
        <v>239</v>
      </c>
      <c r="DO3" s="122" t="s">
        <v>241</v>
      </c>
      <c r="DP3" s="122" t="s">
        <v>254</v>
      </c>
      <c r="DQ3" s="122" t="s">
        <v>240</v>
      </c>
      <c r="DR3" s="122" t="s">
        <v>301</v>
      </c>
      <c r="DS3" s="122" t="s">
        <v>292</v>
      </c>
      <c r="DT3" s="122" t="s">
        <v>287</v>
      </c>
      <c r="DU3" s="122" t="s">
        <v>299</v>
      </c>
      <c r="DV3" s="122" t="s">
        <v>300</v>
      </c>
      <c r="DW3" s="122" t="s">
        <v>70</v>
      </c>
      <c r="DX3" s="122" t="s">
        <v>309</v>
      </c>
      <c r="DY3" s="140"/>
      <c r="DZ3" s="130" t="s">
        <v>304</v>
      </c>
      <c r="EA3" s="122" t="s">
        <v>306</v>
      </c>
      <c r="EB3" s="122" t="s">
        <v>308</v>
      </c>
      <c r="EC3" s="122" t="s">
        <v>297</v>
      </c>
      <c r="ED3" s="122" t="s">
        <v>307</v>
      </c>
      <c r="EE3" s="122" t="s">
        <v>311</v>
      </c>
      <c r="EF3" s="122" t="s">
        <v>303</v>
      </c>
      <c r="EG3" s="122" t="s">
        <v>312</v>
      </c>
      <c r="EH3" s="122" t="s">
        <v>323</v>
      </c>
      <c r="EI3" s="122" t="s">
        <v>313</v>
      </c>
      <c r="EJ3" s="122" t="s">
        <v>315</v>
      </c>
      <c r="EK3" s="122" t="s">
        <v>13</v>
      </c>
      <c r="EL3" s="122" t="s">
        <v>317</v>
      </c>
      <c r="EM3" s="122" t="s">
        <v>318</v>
      </c>
      <c r="EN3" s="122" t="s">
        <v>319</v>
      </c>
      <c r="EO3" s="122" t="s">
        <v>322</v>
      </c>
      <c r="EP3" s="122" t="s">
        <v>314</v>
      </c>
      <c r="EQ3" s="122" t="s">
        <v>324</v>
      </c>
      <c r="ER3" s="122" t="s">
        <v>325</v>
      </c>
      <c r="ES3" s="122" t="s">
        <v>326</v>
      </c>
      <c r="ET3" s="122" t="s">
        <v>327</v>
      </c>
      <c r="EU3" s="122" t="s">
        <v>329</v>
      </c>
      <c r="EV3" s="122" t="s">
        <v>118</v>
      </c>
      <c r="EW3" s="122" t="s">
        <v>328</v>
      </c>
      <c r="EX3" s="122" t="s">
        <v>330</v>
      </c>
      <c r="EY3" s="122" t="s">
        <v>331</v>
      </c>
      <c r="EZ3" s="122" t="s">
        <v>334</v>
      </c>
      <c r="FA3" s="122" t="s">
        <v>335</v>
      </c>
      <c r="FB3" s="122" t="s">
        <v>336</v>
      </c>
      <c r="FC3" s="122" t="s">
        <v>78</v>
      </c>
      <c r="FD3" s="122" t="s">
        <v>337</v>
      </c>
      <c r="FE3" s="122" t="s">
        <v>338</v>
      </c>
      <c r="FF3" s="122" t="s">
        <v>339</v>
      </c>
      <c r="FG3" s="122" t="s">
        <v>340</v>
      </c>
      <c r="FH3" s="122" t="s">
        <v>71</v>
      </c>
      <c r="FI3" s="122" t="s">
        <v>346</v>
      </c>
      <c r="FJ3" s="122" t="s">
        <v>343</v>
      </c>
      <c r="FK3" s="122" t="s">
        <v>123</v>
      </c>
      <c r="FL3" s="122" t="s">
        <v>344</v>
      </c>
      <c r="FM3" s="122" t="s">
        <v>49</v>
      </c>
      <c r="FN3" s="122" t="s">
        <v>347</v>
      </c>
      <c r="FO3" s="122" t="s">
        <v>348</v>
      </c>
      <c r="FP3" s="122" t="s">
        <v>349</v>
      </c>
      <c r="FQ3" s="122" t="s">
        <v>353</v>
      </c>
      <c r="FR3" s="122" t="s">
        <v>345</v>
      </c>
      <c r="FS3" s="122" t="s">
        <v>65</v>
      </c>
      <c r="FT3" s="122" t="s">
        <v>352</v>
      </c>
      <c r="FU3" s="122" t="s">
        <v>392</v>
      </c>
      <c r="FV3" s="122" t="s">
        <v>242</v>
      </c>
      <c r="FW3" s="122" t="s">
        <v>358</v>
      </c>
      <c r="FX3" s="122" t="s">
        <v>359</v>
      </c>
      <c r="FY3" s="122" t="s">
        <v>361</v>
      </c>
      <c r="FZ3" s="122" t="s">
        <v>360</v>
      </c>
      <c r="GA3" s="122" t="s">
        <v>310</v>
      </c>
      <c r="GB3" s="122" t="s">
        <v>108</v>
      </c>
      <c r="GC3" s="122" t="s">
        <v>355</v>
      </c>
      <c r="GD3" s="122" t="s">
        <v>357</v>
      </c>
      <c r="GE3" s="122" t="s">
        <v>362</v>
      </c>
      <c r="GF3" s="122" t="s">
        <v>363</v>
      </c>
      <c r="GG3" s="122" t="s">
        <v>356</v>
      </c>
      <c r="GH3" s="122" t="s">
        <v>367</v>
      </c>
      <c r="GI3" s="274" t="s">
        <v>370</v>
      </c>
      <c r="GJ3" s="122" t="s">
        <v>372</v>
      </c>
      <c r="GK3" s="122" t="s">
        <v>305</v>
      </c>
      <c r="GL3" s="122" t="s">
        <v>371</v>
      </c>
      <c r="GM3" s="122" t="s">
        <v>251</v>
      </c>
      <c r="GN3" s="122" t="s">
        <v>375</v>
      </c>
      <c r="GO3" s="122" t="s">
        <v>50</v>
      </c>
      <c r="GP3" s="122" t="s">
        <v>341</v>
      </c>
      <c r="GQ3" s="122" t="s">
        <v>377</v>
      </c>
      <c r="GR3" s="122" t="s">
        <v>378</v>
      </c>
      <c r="GS3" s="122" t="s">
        <v>368</v>
      </c>
      <c r="GT3" s="274" t="s">
        <v>342</v>
      </c>
      <c r="GU3" s="274" t="s">
        <v>381</v>
      </c>
      <c r="GV3" s="122" t="s">
        <v>382</v>
      </c>
      <c r="GW3" s="122" t="s">
        <v>383</v>
      </c>
      <c r="GX3" s="122" t="s">
        <v>384</v>
      </c>
      <c r="GY3" s="122" t="s">
        <v>385</v>
      </c>
      <c r="GZ3" s="122" t="s">
        <v>386</v>
      </c>
      <c r="HA3" s="122" t="s">
        <v>388</v>
      </c>
      <c r="HB3" s="122" t="s">
        <v>394</v>
      </c>
      <c r="HC3" s="122" t="s">
        <v>397</v>
      </c>
      <c r="HD3" s="122" t="s">
        <v>387</v>
      </c>
      <c r="HE3" s="122" t="s">
        <v>396</v>
      </c>
      <c r="HF3" s="122" t="s">
        <v>398</v>
      </c>
      <c r="HG3" s="122" t="s">
        <v>399</v>
      </c>
      <c r="HH3" s="122" t="s">
        <v>401</v>
      </c>
      <c r="HI3" s="122" t="s">
        <v>374</v>
      </c>
      <c r="HJ3" s="122" t="s">
        <v>400</v>
      </c>
      <c r="HK3" s="122" t="s">
        <v>404</v>
      </c>
      <c r="HL3" s="122" t="s">
        <v>405</v>
      </c>
      <c r="HM3" s="122" t="s">
        <v>409</v>
      </c>
      <c r="HN3" s="122" t="s">
        <v>410</v>
      </c>
      <c r="HO3" s="122" t="s">
        <v>406</v>
      </c>
      <c r="HP3" s="122" t="s">
        <v>407</v>
      </c>
      <c r="HQ3" s="122" t="s">
        <v>51</v>
      </c>
      <c r="HR3" s="122" t="s">
        <v>414</v>
      </c>
      <c r="HS3" s="122" t="s">
        <v>418</v>
      </c>
      <c r="HT3" s="122" t="s">
        <v>420</v>
      </c>
      <c r="HU3" s="140"/>
      <c r="HV3" s="130" t="s">
        <v>369</v>
      </c>
      <c r="HW3" s="122" t="s">
        <v>424</v>
      </c>
      <c r="HX3" s="122" t="s">
        <v>425</v>
      </c>
      <c r="HY3" s="122" t="s">
        <v>419</v>
      </c>
      <c r="HZ3" s="122" t="s">
        <v>428</v>
      </c>
      <c r="IA3" s="122" t="s">
        <v>393</v>
      </c>
      <c r="IB3" s="122" t="s">
        <v>431</v>
      </c>
      <c r="IC3" s="122" t="s">
        <v>432</v>
      </c>
      <c r="ID3" s="122" t="s">
        <v>433</v>
      </c>
      <c r="IE3" s="122" t="s">
        <v>321</v>
      </c>
      <c r="IF3" s="122" t="s">
        <v>434</v>
      </c>
      <c r="IG3" s="122" t="s">
        <v>320</v>
      </c>
      <c r="IH3" s="122" t="s">
        <v>437</v>
      </c>
      <c r="II3" s="122" t="s">
        <v>376</v>
      </c>
      <c r="IJ3" s="122" t="s">
        <v>438</v>
      </c>
      <c r="IK3" s="122" t="s">
        <v>439</v>
      </c>
      <c r="IL3" s="122" t="s">
        <v>422</v>
      </c>
      <c r="IM3" s="122" t="s">
        <v>53</v>
      </c>
      <c r="IN3" s="122" t="s">
        <v>443</v>
      </c>
      <c r="IO3" s="122" t="s">
        <v>444</v>
      </c>
      <c r="IP3" s="122" t="s">
        <v>445</v>
      </c>
      <c r="IQ3" s="122" t="s">
        <v>446</v>
      </c>
      <c r="IR3" s="122" t="s">
        <v>447</v>
      </c>
      <c r="IS3" s="122" t="s">
        <v>448</v>
      </c>
      <c r="IT3" s="122" t="s">
        <v>449</v>
      </c>
      <c r="IU3" s="140"/>
      <c r="IV3" s="79" t="s">
        <v>0</v>
      </c>
      <c r="IW3" s="80" t="s">
        <v>1</v>
      </c>
      <c r="IX3" s="81" t="s">
        <v>3</v>
      </c>
      <c r="IY3" s="80" t="s">
        <v>4</v>
      </c>
      <c r="IZ3" s="82" t="s">
        <v>5</v>
      </c>
      <c r="JA3" s="80" t="s">
        <v>7</v>
      </c>
      <c r="JB3" s="80" t="s">
        <v>8</v>
      </c>
      <c r="JC3" s="83" t="s">
        <v>9</v>
      </c>
      <c r="JG3" s="171" t="s">
        <v>147</v>
      </c>
      <c r="JH3" s="166"/>
      <c r="JI3" s="149" t="s">
        <v>17</v>
      </c>
      <c r="JJ3" s="149" t="s">
        <v>18</v>
      </c>
      <c r="JK3" s="150" t="s">
        <v>19</v>
      </c>
      <c r="JL3" s="150" t="s">
        <v>20</v>
      </c>
    </row>
    <row r="4" spans="1:274" ht="15.75" thickBot="1">
      <c r="A4" s="35"/>
      <c r="B4" s="179"/>
      <c r="C4" s="36"/>
      <c r="D4" s="37"/>
      <c r="E4" s="36"/>
      <c r="F4" s="36"/>
      <c r="G4" s="36"/>
      <c r="H4" s="36"/>
      <c r="I4" s="38"/>
      <c r="J4" s="131">
        <v>43470</v>
      </c>
      <c r="K4" s="7">
        <v>43477</v>
      </c>
      <c r="L4" s="7">
        <v>43477</v>
      </c>
      <c r="M4" s="7">
        <v>43478</v>
      </c>
      <c r="N4" s="7">
        <v>43480</v>
      </c>
      <c r="O4" s="7">
        <v>43487</v>
      </c>
      <c r="P4" s="7">
        <v>43491</v>
      </c>
      <c r="Q4" s="7">
        <v>43494</v>
      </c>
      <c r="R4" s="7">
        <v>43496</v>
      </c>
      <c r="S4" s="7">
        <v>43498</v>
      </c>
      <c r="T4" s="7">
        <v>43501</v>
      </c>
      <c r="U4" s="7">
        <v>43506</v>
      </c>
      <c r="V4" s="7">
        <v>43506</v>
      </c>
      <c r="W4" s="7">
        <v>43508</v>
      </c>
      <c r="X4" s="7">
        <v>43513</v>
      </c>
      <c r="Y4" s="7">
        <v>43513</v>
      </c>
      <c r="Z4" s="7">
        <v>43519</v>
      </c>
      <c r="AA4" s="7">
        <v>43520</v>
      </c>
      <c r="AB4" s="7">
        <v>43522</v>
      </c>
      <c r="AC4" s="7">
        <v>43524</v>
      </c>
      <c r="AD4" s="7">
        <v>43524</v>
      </c>
      <c r="AE4" s="7">
        <v>43527</v>
      </c>
      <c r="AF4" s="7">
        <v>43540</v>
      </c>
      <c r="AG4" s="7">
        <v>43540</v>
      </c>
      <c r="AH4" s="7">
        <v>43549</v>
      </c>
      <c r="AI4" s="7">
        <v>43555</v>
      </c>
      <c r="AJ4" s="141"/>
      <c r="AK4" s="131">
        <v>43556</v>
      </c>
      <c r="AL4" s="7">
        <v>43563</v>
      </c>
      <c r="AM4" s="7">
        <v>43565</v>
      </c>
      <c r="AN4" s="7">
        <v>43566</v>
      </c>
      <c r="AO4" s="7">
        <v>43569</v>
      </c>
      <c r="AP4" s="7">
        <v>43569</v>
      </c>
      <c r="AQ4" s="7">
        <v>43570</v>
      </c>
      <c r="AR4" s="7">
        <v>43575</v>
      </c>
      <c r="AS4" s="7">
        <v>43577</v>
      </c>
      <c r="AT4" s="7">
        <v>43577</v>
      </c>
      <c r="AU4" s="7">
        <v>43579</v>
      </c>
      <c r="AV4" s="7">
        <v>43579</v>
      </c>
      <c r="AW4" s="7">
        <v>43581</v>
      </c>
      <c r="AX4" s="7">
        <v>43582</v>
      </c>
      <c r="AY4" s="7">
        <v>43582</v>
      </c>
      <c r="AZ4" s="7">
        <v>43582</v>
      </c>
      <c r="BA4" s="7">
        <v>43583</v>
      </c>
      <c r="BB4" s="7">
        <v>43583</v>
      </c>
      <c r="BC4" s="7">
        <v>43583</v>
      </c>
      <c r="BD4" s="7">
        <v>43584</v>
      </c>
      <c r="BE4" s="7">
        <v>43586</v>
      </c>
      <c r="BF4" s="7">
        <v>43587</v>
      </c>
      <c r="BG4" s="7">
        <v>43588</v>
      </c>
      <c r="BH4" s="7">
        <v>43589</v>
      </c>
      <c r="BI4" s="7">
        <v>43589</v>
      </c>
      <c r="BJ4" s="7">
        <v>43589</v>
      </c>
      <c r="BK4" s="7">
        <v>43590</v>
      </c>
      <c r="BL4" s="7">
        <v>43590</v>
      </c>
      <c r="BM4" s="7">
        <v>43591</v>
      </c>
      <c r="BN4" s="7">
        <v>43592</v>
      </c>
      <c r="BO4" s="7">
        <v>43592</v>
      </c>
      <c r="BP4" s="7">
        <v>43593</v>
      </c>
      <c r="BQ4" s="7">
        <v>43596</v>
      </c>
      <c r="BR4" s="7">
        <v>43596</v>
      </c>
      <c r="BS4" s="7">
        <v>43596</v>
      </c>
      <c r="BT4" s="7">
        <v>43596</v>
      </c>
      <c r="BU4" s="7">
        <v>43598</v>
      </c>
      <c r="BV4" s="7">
        <v>43599</v>
      </c>
      <c r="BW4" s="7">
        <v>43600</v>
      </c>
      <c r="BX4" s="7">
        <v>43601</v>
      </c>
      <c r="BY4" s="7">
        <v>43601</v>
      </c>
      <c r="BZ4" s="7">
        <v>43603</v>
      </c>
      <c r="CA4" s="7">
        <v>43603</v>
      </c>
      <c r="CB4" s="7">
        <v>43604</v>
      </c>
      <c r="CC4" s="7">
        <v>43605</v>
      </c>
      <c r="CD4" s="7">
        <v>43607</v>
      </c>
      <c r="CE4" s="7">
        <v>43608</v>
      </c>
      <c r="CF4" s="7">
        <v>43610</v>
      </c>
      <c r="CG4" s="7">
        <v>43610</v>
      </c>
      <c r="CH4" s="7">
        <v>43610</v>
      </c>
      <c r="CI4" s="7">
        <v>43612</v>
      </c>
      <c r="CJ4" s="7">
        <v>43615</v>
      </c>
      <c r="CK4" s="7">
        <v>43615</v>
      </c>
      <c r="CL4" s="7">
        <v>43615</v>
      </c>
      <c r="CM4" s="7">
        <v>43616</v>
      </c>
      <c r="CN4" s="7">
        <v>43618</v>
      </c>
      <c r="CO4" s="7">
        <v>43619</v>
      </c>
      <c r="CP4" s="7">
        <v>43620</v>
      </c>
      <c r="CQ4" s="7">
        <v>43622</v>
      </c>
      <c r="CR4" s="7">
        <v>43622</v>
      </c>
      <c r="CS4" s="7">
        <v>43624</v>
      </c>
      <c r="CT4" s="7">
        <v>43625</v>
      </c>
      <c r="CU4" s="7">
        <v>43626</v>
      </c>
      <c r="CV4" s="7">
        <v>43626</v>
      </c>
      <c r="CW4" s="7">
        <v>43627</v>
      </c>
      <c r="CX4" s="7">
        <v>43627</v>
      </c>
      <c r="CY4" s="7">
        <v>43628</v>
      </c>
      <c r="CZ4" s="7">
        <v>43631</v>
      </c>
      <c r="DA4" s="7">
        <v>43630</v>
      </c>
      <c r="DB4" s="90">
        <v>43631</v>
      </c>
      <c r="DC4" s="90">
        <v>43631</v>
      </c>
      <c r="DD4" s="90">
        <v>43631</v>
      </c>
      <c r="DE4" s="7">
        <v>43631</v>
      </c>
      <c r="DF4" s="90">
        <v>43631</v>
      </c>
      <c r="DG4" s="90">
        <v>43632</v>
      </c>
      <c r="DH4" s="90">
        <v>43633</v>
      </c>
      <c r="DI4" s="90">
        <v>43634</v>
      </c>
      <c r="DJ4" s="90">
        <v>43635</v>
      </c>
      <c r="DK4" s="90">
        <v>43636</v>
      </c>
      <c r="DL4" s="90">
        <v>43636</v>
      </c>
      <c r="DM4" s="7">
        <v>43637</v>
      </c>
      <c r="DN4" s="7">
        <v>43637</v>
      </c>
      <c r="DO4" s="7">
        <v>43639</v>
      </c>
      <c r="DP4" s="7">
        <v>43640</v>
      </c>
      <c r="DQ4" s="7">
        <v>43641</v>
      </c>
      <c r="DR4" s="7">
        <v>43643</v>
      </c>
      <c r="DS4" s="7">
        <v>43643</v>
      </c>
      <c r="DT4" s="7">
        <v>43644</v>
      </c>
      <c r="DU4" s="7">
        <v>43644</v>
      </c>
      <c r="DV4" s="7">
        <v>43645</v>
      </c>
      <c r="DW4" s="7">
        <v>43645</v>
      </c>
      <c r="DX4" s="7">
        <v>43645</v>
      </c>
      <c r="DY4" s="141"/>
      <c r="DZ4" s="131">
        <v>43647</v>
      </c>
      <c r="EA4" s="7">
        <v>43650</v>
      </c>
      <c r="EB4" s="7">
        <v>43651</v>
      </c>
      <c r="EC4" s="7">
        <v>43652</v>
      </c>
      <c r="ED4" s="7">
        <v>43653</v>
      </c>
      <c r="EE4" s="7">
        <v>43654</v>
      </c>
      <c r="EF4" s="90">
        <v>43655</v>
      </c>
      <c r="EG4" s="90">
        <v>43656</v>
      </c>
      <c r="EH4" s="90">
        <v>43657</v>
      </c>
      <c r="EI4" s="90">
        <v>43657</v>
      </c>
      <c r="EJ4" s="90">
        <v>43658</v>
      </c>
      <c r="EK4" s="7">
        <v>43659</v>
      </c>
      <c r="EL4" s="7">
        <v>43661</v>
      </c>
      <c r="EM4" s="7">
        <v>43663</v>
      </c>
      <c r="EN4" s="7">
        <v>43663</v>
      </c>
      <c r="EO4" s="7">
        <v>43664</v>
      </c>
      <c r="EP4" s="7">
        <v>43665</v>
      </c>
      <c r="EQ4" s="7">
        <v>43666</v>
      </c>
      <c r="ER4" s="7">
        <v>43667</v>
      </c>
      <c r="ES4" s="7">
        <v>43668</v>
      </c>
      <c r="ET4" s="7">
        <v>43670</v>
      </c>
      <c r="EU4" s="7">
        <v>43673</v>
      </c>
      <c r="EV4" s="7">
        <v>43673</v>
      </c>
      <c r="EW4" s="90">
        <v>43673</v>
      </c>
      <c r="EX4" s="90">
        <v>43673</v>
      </c>
      <c r="EY4" s="90">
        <v>43675</v>
      </c>
      <c r="EZ4" s="7">
        <v>43677</v>
      </c>
      <c r="FA4" s="7">
        <v>43680</v>
      </c>
      <c r="FB4" s="90">
        <v>43680</v>
      </c>
      <c r="FC4" s="90">
        <v>43680</v>
      </c>
      <c r="FD4" s="90">
        <v>43680</v>
      </c>
      <c r="FE4" s="90">
        <v>43680</v>
      </c>
      <c r="FF4" s="90">
        <v>43681</v>
      </c>
      <c r="FG4" s="90">
        <v>43682</v>
      </c>
      <c r="FH4" s="90">
        <v>43683</v>
      </c>
      <c r="FI4" s="90">
        <v>43684</v>
      </c>
      <c r="FJ4" s="90">
        <v>43686</v>
      </c>
      <c r="FK4" s="7">
        <v>43687</v>
      </c>
      <c r="FL4" s="7">
        <v>43687</v>
      </c>
      <c r="FM4" s="7">
        <v>43687</v>
      </c>
      <c r="FN4" s="7">
        <v>43687</v>
      </c>
      <c r="FO4" s="7">
        <v>43687</v>
      </c>
      <c r="FP4" s="7">
        <v>43687</v>
      </c>
      <c r="FQ4" s="7">
        <v>43687</v>
      </c>
      <c r="FR4" s="7">
        <v>43688</v>
      </c>
      <c r="FS4" s="7">
        <v>43688</v>
      </c>
      <c r="FT4" s="7">
        <v>43688</v>
      </c>
      <c r="FU4" s="7">
        <v>43690</v>
      </c>
      <c r="FV4" s="7">
        <v>43690</v>
      </c>
      <c r="FW4" s="7">
        <v>43691</v>
      </c>
      <c r="FX4" s="7">
        <v>43692</v>
      </c>
      <c r="FY4" s="7">
        <v>43692</v>
      </c>
      <c r="FZ4" s="7">
        <v>43693</v>
      </c>
      <c r="GA4" s="7">
        <v>43694</v>
      </c>
      <c r="GB4" s="90">
        <v>43694</v>
      </c>
      <c r="GC4" s="7">
        <v>43694</v>
      </c>
      <c r="GD4" s="7">
        <v>43694</v>
      </c>
      <c r="GE4" s="7">
        <v>43694</v>
      </c>
      <c r="GF4" s="7">
        <v>43695</v>
      </c>
      <c r="GG4" s="7">
        <v>43695</v>
      </c>
      <c r="GH4" s="7">
        <v>43696</v>
      </c>
      <c r="GI4" s="7">
        <v>43698</v>
      </c>
      <c r="GJ4" s="7">
        <v>43699</v>
      </c>
      <c r="GK4" s="7">
        <v>43700</v>
      </c>
      <c r="GL4" s="7">
        <v>43701</v>
      </c>
      <c r="GM4" s="7">
        <v>43701</v>
      </c>
      <c r="GN4" s="7">
        <v>43701</v>
      </c>
      <c r="GO4" s="7">
        <v>43702</v>
      </c>
      <c r="GP4" s="7">
        <v>43702</v>
      </c>
      <c r="GQ4" s="7">
        <v>43702</v>
      </c>
      <c r="GR4" s="7">
        <v>43703</v>
      </c>
      <c r="GS4" s="7">
        <v>43704</v>
      </c>
      <c r="GT4" s="7">
        <v>43704</v>
      </c>
      <c r="GU4" s="7">
        <v>43705</v>
      </c>
      <c r="GV4" s="7">
        <v>43706</v>
      </c>
      <c r="GW4" s="7">
        <v>43706</v>
      </c>
      <c r="GX4" s="7">
        <v>43707</v>
      </c>
      <c r="GY4" s="7">
        <v>43708</v>
      </c>
      <c r="GZ4" s="7">
        <v>43709</v>
      </c>
      <c r="HA4" s="7">
        <v>43710</v>
      </c>
      <c r="HB4" s="7">
        <v>43714</v>
      </c>
      <c r="HC4" s="7">
        <v>43715</v>
      </c>
      <c r="HD4" s="7">
        <v>43715</v>
      </c>
      <c r="HE4" s="90">
        <v>43716</v>
      </c>
      <c r="HF4" s="90">
        <v>43717</v>
      </c>
      <c r="HG4" s="90">
        <v>43720</v>
      </c>
      <c r="HH4" s="90">
        <v>43721</v>
      </c>
      <c r="HI4" s="90">
        <v>43721</v>
      </c>
      <c r="HJ4" s="90">
        <v>43722</v>
      </c>
      <c r="HK4" s="90">
        <v>43723</v>
      </c>
      <c r="HL4" s="90">
        <v>43724</v>
      </c>
      <c r="HM4" s="90">
        <v>43729</v>
      </c>
      <c r="HN4" s="7">
        <v>43729</v>
      </c>
      <c r="HO4" s="90">
        <v>43729</v>
      </c>
      <c r="HP4" s="90">
        <v>43729</v>
      </c>
      <c r="HQ4" s="90">
        <v>43730</v>
      </c>
      <c r="HR4" s="7">
        <v>43731</v>
      </c>
      <c r="HS4" s="7">
        <v>43734</v>
      </c>
      <c r="HT4" s="7">
        <v>43738</v>
      </c>
      <c r="HU4" s="141"/>
      <c r="HV4" s="131">
        <v>43743</v>
      </c>
      <c r="HW4" s="7">
        <v>43745</v>
      </c>
      <c r="HX4" s="7">
        <v>43748</v>
      </c>
      <c r="HY4" s="7">
        <v>43750</v>
      </c>
      <c r="HZ4" s="7">
        <v>43750</v>
      </c>
      <c r="IA4" s="7">
        <v>43750</v>
      </c>
      <c r="IB4" s="7">
        <v>43752</v>
      </c>
      <c r="IC4" s="7">
        <v>43759</v>
      </c>
      <c r="ID4" s="7">
        <v>43762</v>
      </c>
      <c r="IE4" s="7">
        <v>43764</v>
      </c>
      <c r="IF4" s="7">
        <v>43764</v>
      </c>
      <c r="IG4" s="7">
        <v>43765</v>
      </c>
      <c r="IH4" s="7">
        <v>43771</v>
      </c>
      <c r="II4" s="7">
        <v>43772</v>
      </c>
      <c r="IJ4" s="7">
        <v>43778</v>
      </c>
      <c r="IK4" s="7">
        <v>43785</v>
      </c>
      <c r="IL4" s="7">
        <v>43799</v>
      </c>
      <c r="IM4" s="7">
        <v>43800</v>
      </c>
      <c r="IN4" s="7">
        <v>43806</v>
      </c>
      <c r="IO4" s="7">
        <v>43820</v>
      </c>
      <c r="IP4" s="7">
        <v>43821</v>
      </c>
      <c r="IQ4" s="7">
        <v>43827</v>
      </c>
      <c r="IR4" s="7">
        <v>43827</v>
      </c>
      <c r="IS4" s="7">
        <v>43828</v>
      </c>
      <c r="IT4" s="7">
        <v>43830</v>
      </c>
      <c r="IU4" s="141"/>
      <c r="IV4" s="5"/>
      <c r="IW4" s="6"/>
      <c r="IX4" s="73"/>
      <c r="IY4" s="6"/>
      <c r="IZ4" s="43"/>
      <c r="JA4" s="6"/>
      <c r="JB4" s="6"/>
      <c r="JC4" s="74"/>
      <c r="JG4" s="169" t="s">
        <v>149</v>
      </c>
      <c r="JH4" s="221">
        <f>SUM(JI4:JL4)</f>
        <v>87</v>
      </c>
      <c r="JI4" s="152">
        <v>4</v>
      </c>
      <c r="JJ4" s="163">
        <v>35</v>
      </c>
      <c r="JK4" s="163">
        <v>35</v>
      </c>
      <c r="JL4" s="163">
        <v>13</v>
      </c>
    </row>
    <row r="5" spans="1:274">
      <c r="A5" s="91" t="s">
        <v>39</v>
      </c>
      <c r="B5" s="180" t="s">
        <v>176</v>
      </c>
      <c r="C5" s="93" t="s">
        <v>15</v>
      </c>
      <c r="D5" s="92" t="s">
        <v>14</v>
      </c>
      <c r="E5" s="94" t="s">
        <v>17</v>
      </c>
      <c r="F5" s="94" t="s">
        <v>18</v>
      </c>
      <c r="G5" s="94" t="s">
        <v>19</v>
      </c>
      <c r="H5" s="94" t="s">
        <v>20</v>
      </c>
      <c r="I5" s="95" t="s">
        <v>55</v>
      </c>
      <c r="J5" s="44"/>
      <c r="K5" s="44"/>
      <c r="L5" s="44">
        <v>1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>
        <v>1</v>
      </c>
      <c r="AD5" s="44"/>
      <c r="AE5" s="44"/>
      <c r="AF5" s="44"/>
      <c r="AG5" s="44"/>
      <c r="AH5" s="44"/>
      <c r="AI5" s="46">
        <v>2</v>
      </c>
      <c r="AJ5" s="229">
        <f t="shared" ref="AJ5" si="0">COUNT(J5:AI5)</f>
        <v>3</v>
      </c>
      <c r="AK5" s="50"/>
      <c r="AL5" s="44"/>
      <c r="AM5" s="44"/>
      <c r="AN5" s="44"/>
      <c r="AO5" s="44"/>
      <c r="AP5" s="44">
        <v>1</v>
      </c>
      <c r="AQ5" s="44"/>
      <c r="AR5" s="44"/>
      <c r="AS5" s="44"/>
      <c r="AT5" s="44"/>
      <c r="AU5" s="44"/>
      <c r="AV5" s="44"/>
      <c r="AW5" s="44"/>
      <c r="AX5" s="44">
        <v>1</v>
      </c>
      <c r="AY5" s="44">
        <v>2</v>
      </c>
      <c r="AZ5" s="44"/>
      <c r="BA5" s="44"/>
      <c r="BB5" s="44"/>
      <c r="BC5" s="44">
        <v>1</v>
      </c>
      <c r="BD5" s="44"/>
      <c r="BE5" s="44"/>
      <c r="BF5" s="44"/>
      <c r="BG5" s="44"/>
      <c r="BH5" s="44">
        <v>1</v>
      </c>
      <c r="BI5" s="44">
        <v>1</v>
      </c>
      <c r="BJ5" s="44"/>
      <c r="BK5" s="44">
        <v>2</v>
      </c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>
        <v>1</v>
      </c>
      <c r="CG5" s="44">
        <v>1</v>
      </c>
      <c r="CH5" s="216">
        <v>1</v>
      </c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>
        <v>3</v>
      </c>
      <c r="CT5" s="44"/>
      <c r="CU5" s="44"/>
      <c r="CV5" s="44"/>
      <c r="CW5" s="44"/>
      <c r="CX5" s="44"/>
      <c r="CY5" s="44"/>
      <c r="CZ5" s="44"/>
      <c r="DA5" s="44"/>
      <c r="DB5" s="44">
        <v>1</v>
      </c>
      <c r="DC5" s="44"/>
      <c r="DD5" s="44"/>
      <c r="DE5" s="44">
        <v>1</v>
      </c>
      <c r="DF5" s="44"/>
      <c r="DG5" s="44"/>
      <c r="DH5" s="44"/>
      <c r="DI5" s="44"/>
      <c r="DJ5" s="44"/>
      <c r="DK5" s="44"/>
      <c r="DL5" s="44"/>
      <c r="DM5" s="44">
        <v>2</v>
      </c>
      <c r="DN5" s="44"/>
      <c r="DO5" s="44"/>
      <c r="DP5" s="44"/>
      <c r="DQ5" s="44"/>
      <c r="DR5" s="44"/>
      <c r="DS5" s="44"/>
      <c r="DT5" s="44">
        <v>1</v>
      </c>
      <c r="DU5" s="44"/>
      <c r="DV5" s="44"/>
      <c r="DW5" s="44">
        <v>6</v>
      </c>
      <c r="DX5" s="44"/>
      <c r="DY5" s="229">
        <f t="shared" ref="DY5" si="1">COUNT(AK5:DX5)</f>
        <v>16</v>
      </c>
      <c r="DZ5" s="50"/>
      <c r="EA5" s="44"/>
      <c r="EB5" s="44"/>
      <c r="EC5" s="44"/>
      <c r="ED5" s="44"/>
      <c r="EE5" s="44"/>
      <c r="EF5" s="44">
        <v>2</v>
      </c>
      <c r="EG5" s="44"/>
      <c r="EH5" s="44"/>
      <c r="EI5" s="44"/>
      <c r="EJ5" s="44"/>
      <c r="EK5" s="44"/>
      <c r="EL5" s="44"/>
      <c r="EM5" s="44"/>
      <c r="EN5" s="44"/>
      <c r="EO5" s="44"/>
      <c r="EP5" s="44">
        <v>2</v>
      </c>
      <c r="EQ5" s="44">
        <v>1</v>
      </c>
      <c r="ER5" s="44"/>
      <c r="ES5" s="44"/>
      <c r="ET5" s="44"/>
      <c r="EU5" s="44"/>
      <c r="EV5" s="44">
        <v>2</v>
      </c>
      <c r="EW5" s="44"/>
      <c r="EX5" s="44"/>
      <c r="EY5" s="44"/>
      <c r="EZ5" s="44"/>
      <c r="FA5" s="44">
        <v>2</v>
      </c>
      <c r="FB5" s="44"/>
      <c r="FC5" s="44"/>
      <c r="FD5" s="44"/>
      <c r="FE5" s="44"/>
      <c r="FF5" s="44"/>
      <c r="FG5" s="44"/>
      <c r="FH5" s="44">
        <v>2</v>
      </c>
      <c r="FI5" s="44"/>
      <c r="FJ5" s="44"/>
      <c r="FK5" s="44"/>
      <c r="FL5" s="44">
        <v>1</v>
      </c>
      <c r="FM5" s="44">
        <v>1</v>
      </c>
      <c r="FN5" s="44"/>
      <c r="FO5" s="44"/>
      <c r="FP5" s="44"/>
      <c r="FQ5" s="44"/>
      <c r="FR5" s="44">
        <v>1</v>
      </c>
      <c r="FS5" s="44"/>
      <c r="FT5" s="44"/>
      <c r="FU5" s="44"/>
      <c r="FV5" s="44">
        <v>3</v>
      </c>
      <c r="FW5" s="44"/>
      <c r="FX5" s="44"/>
      <c r="FY5" s="44"/>
      <c r="FZ5" s="44"/>
      <c r="GA5" s="44"/>
      <c r="GB5" s="44">
        <v>1</v>
      </c>
      <c r="GC5" s="44">
        <v>1</v>
      </c>
      <c r="GD5" s="44"/>
      <c r="GE5" s="44">
        <v>1</v>
      </c>
      <c r="GF5" s="44">
        <v>1</v>
      </c>
      <c r="GG5" s="44">
        <v>1</v>
      </c>
      <c r="GH5" s="44"/>
      <c r="GI5" s="44"/>
      <c r="GJ5" s="44"/>
      <c r="GK5" s="44">
        <v>4</v>
      </c>
      <c r="GL5" s="44"/>
      <c r="GM5" s="44">
        <v>2</v>
      </c>
      <c r="GN5" s="44"/>
      <c r="GO5" s="44">
        <v>1</v>
      </c>
      <c r="GP5" s="44"/>
      <c r="GQ5" s="44">
        <v>1</v>
      </c>
      <c r="GR5" s="44"/>
      <c r="GS5" s="44"/>
      <c r="GT5" s="44">
        <v>2</v>
      </c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>
        <v>2</v>
      </c>
      <c r="HJ5" s="44"/>
      <c r="HK5" s="44">
        <v>1</v>
      </c>
      <c r="HL5" s="44"/>
      <c r="HM5" s="44"/>
      <c r="HN5" s="44"/>
      <c r="HO5" s="44">
        <v>1</v>
      </c>
      <c r="HP5" s="44">
        <v>1</v>
      </c>
      <c r="HQ5" s="44">
        <v>8</v>
      </c>
      <c r="HR5" s="44"/>
      <c r="HS5" s="44"/>
      <c r="HT5" s="44"/>
      <c r="HU5" s="229">
        <f>COUNT(DZ5:HT5)</f>
        <v>25</v>
      </c>
      <c r="HV5" s="50"/>
      <c r="HW5" s="44"/>
      <c r="HX5" s="44"/>
      <c r="HY5" s="44"/>
      <c r="HZ5" s="44"/>
      <c r="IA5" s="44"/>
      <c r="IB5" s="44"/>
      <c r="IC5" s="44"/>
      <c r="ID5" s="44"/>
      <c r="IE5" s="44">
        <v>7</v>
      </c>
      <c r="IF5" s="44"/>
      <c r="IG5" s="44"/>
      <c r="IH5" s="44"/>
      <c r="II5" s="44">
        <v>2</v>
      </c>
      <c r="IJ5" s="44"/>
      <c r="IK5" s="44"/>
      <c r="IL5" s="44">
        <v>8</v>
      </c>
      <c r="IM5" s="44">
        <v>1</v>
      </c>
      <c r="IN5" s="44"/>
      <c r="IO5" s="44"/>
      <c r="IP5" s="44"/>
      <c r="IQ5" s="44"/>
      <c r="IR5" s="44"/>
      <c r="IS5" s="44"/>
      <c r="IT5" s="44"/>
      <c r="IU5" s="144">
        <f>COUNT(HV5:IT5)</f>
        <v>4</v>
      </c>
      <c r="IV5" s="50">
        <v>3</v>
      </c>
      <c r="IW5" s="44"/>
      <c r="IX5" s="52">
        <v>5</v>
      </c>
      <c r="IY5" s="44">
        <v>5</v>
      </c>
      <c r="IZ5" s="51">
        <v>1</v>
      </c>
      <c r="JA5" s="44">
        <v>2</v>
      </c>
      <c r="JB5" s="44">
        <v>1</v>
      </c>
      <c r="JC5" s="45"/>
      <c r="JD5" s="296" t="s">
        <v>479</v>
      </c>
      <c r="JE5" s="296" t="s">
        <v>478</v>
      </c>
      <c r="JG5" s="170" t="s">
        <v>10</v>
      </c>
      <c r="JH5" s="155">
        <f t="shared" ref="JH5:JH10" si="2">SUM(JI5:JL5)</f>
        <v>50</v>
      </c>
      <c r="JI5" s="160">
        <v>2</v>
      </c>
      <c r="JJ5" s="160">
        <v>24</v>
      </c>
      <c r="JK5" s="160">
        <v>22</v>
      </c>
      <c r="JL5" s="160">
        <v>2</v>
      </c>
    </row>
    <row r="6" spans="1:274" s="56" customFormat="1">
      <c r="A6" s="12" t="s">
        <v>38</v>
      </c>
      <c r="B6" s="187" t="s">
        <v>454</v>
      </c>
      <c r="C6" s="263" t="s">
        <v>122</v>
      </c>
      <c r="D6" s="262">
        <f t="shared" ref="D6:D17" si="3">SUM(E6:I6)</f>
        <v>41.25</v>
      </c>
      <c r="E6" s="14">
        <f t="shared" ref="E6:E17" si="4">SUM(K6:AI6)</f>
        <v>2</v>
      </c>
      <c r="F6" s="255">
        <f t="shared" ref="F6:F17" si="5">SUM(AK6:DX6)</f>
        <v>7.75</v>
      </c>
      <c r="G6" s="132">
        <f t="shared" ref="G6:G17" si="6">SUM(DZ6:HT6)</f>
        <v>17.5</v>
      </c>
      <c r="H6" s="148">
        <f t="shared" ref="H6:H19" si="7">SUM(HV6:IT6)</f>
        <v>11.5</v>
      </c>
      <c r="I6" s="167">
        <f t="shared" ref="I6:I17" si="8">SUM(IV6:JC6)</f>
        <v>2.5</v>
      </c>
      <c r="J6" s="118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>
        <v>2</v>
      </c>
      <c r="AJ6" s="229">
        <f t="shared" ref="AJ6:AJ17" si="9">COUNTIFS(J6:AI6,"&gt;0")</f>
        <v>1</v>
      </c>
      <c r="AK6" s="66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>
        <v>1</v>
      </c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>
        <v>1</v>
      </c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</v>
      </c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>
        <v>1</v>
      </c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>
        <v>1</v>
      </c>
      <c r="DN6" s="61"/>
      <c r="DO6" s="61"/>
      <c r="DP6" s="61"/>
      <c r="DQ6" s="61"/>
      <c r="DR6" s="61"/>
      <c r="DS6" s="61"/>
      <c r="DT6" s="61"/>
      <c r="DU6" s="61"/>
      <c r="DV6" s="61"/>
      <c r="DW6" s="258">
        <f>5.5/2</f>
        <v>2.75</v>
      </c>
      <c r="DX6" s="61"/>
      <c r="DY6" s="244">
        <f t="shared" ref="DY6:DY17" si="10">COUNTIFS(AK6:DX6,"&gt;0")</f>
        <v>6</v>
      </c>
      <c r="DZ6" s="66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>
        <v>1</v>
      </c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>
        <v>2.5</v>
      </c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>
        <v>2</v>
      </c>
      <c r="FW6" s="61"/>
      <c r="FX6" s="61"/>
      <c r="FY6" s="61"/>
      <c r="FZ6" s="61"/>
      <c r="GA6" s="61" t="s">
        <v>203</v>
      </c>
      <c r="GB6" s="61"/>
      <c r="GC6" s="61"/>
      <c r="GD6" s="61"/>
      <c r="GE6" s="61"/>
      <c r="GF6" s="61">
        <v>1</v>
      </c>
      <c r="GG6" s="61"/>
      <c r="GH6" s="61"/>
      <c r="GI6" s="275"/>
      <c r="GJ6" s="278"/>
      <c r="GK6" s="61">
        <v>3</v>
      </c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>
        <v>1</v>
      </c>
      <c r="HQ6" s="61">
        <v>7</v>
      </c>
      <c r="HR6" s="61"/>
      <c r="HS6" s="61"/>
      <c r="HT6" s="61"/>
      <c r="HU6" s="229">
        <f t="shared" ref="HU6:HU17" si="11">COUNTIFS(DZ6:HT6,"&gt;0")</f>
        <v>7</v>
      </c>
      <c r="HV6" s="66"/>
      <c r="HW6" s="61"/>
      <c r="HX6" s="61"/>
      <c r="HY6" s="61"/>
      <c r="HZ6" s="61"/>
      <c r="IA6" s="61"/>
      <c r="IB6" s="61"/>
      <c r="IC6" s="61"/>
      <c r="ID6" s="61"/>
      <c r="IE6" s="61">
        <v>3</v>
      </c>
      <c r="IF6" s="61"/>
      <c r="IG6" s="61"/>
      <c r="IH6" s="61"/>
      <c r="II6" s="61"/>
      <c r="IJ6" s="61"/>
      <c r="IK6" s="61"/>
      <c r="IL6" s="61">
        <v>8.5</v>
      </c>
      <c r="IM6" s="61"/>
      <c r="IN6" s="61"/>
      <c r="IO6" s="61"/>
      <c r="IP6" s="61"/>
      <c r="IQ6" s="61"/>
      <c r="IR6" s="61"/>
      <c r="IS6" s="61"/>
      <c r="IT6" s="61"/>
      <c r="IU6" s="229">
        <f t="shared" ref="IU6:IU19" si="12">COUNTIFS(HV6:IT6,"&gt;0")</f>
        <v>2</v>
      </c>
      <c r="IV6" s="220">
        <f>2/2</f>
        <v>1</v>
      </c>
      <c r="IW6" s="97"/>
      <c r="IX6" s="222">
        <f>3/2</f>
        <v>1.5</v>
      </c>
      <c r="IY6" s="97"/>
      <c r="IZ6" s="99"/>
      <c r="JA6" s="97"/>
      <c r="JB6" s="97"/>
      <c r="JC6" s="100"/>
      <c r="JD6" s="244">
        <f>AJ6+DY6+HU6+IU6</f>
        <v>16</v>
      </c>
      <c r="JE6" s="297">
        <f>D6/JD6</f>
        <v>2.578125</v>
      </c>
      <c r="JG6" s="170" t="s">
        <v>2</v>
      </c>
      <c r="JH6" s="153">
        <f t="shared" si="2"/>
        <v>46</v>
      </c>
      <c r="JI6" s="158">
        <v>4</v>
      </c>
      <c r="JJ6" s="158">
        <v>19</v>
      </c>
      <c r="JK6" s="158">
        <v>14</v>
      </c>
      <c r="JL6" s="158">
        <v>9</v>
      </c>
    </row>
    <row r="7" spans="1:274" s="56" customFormat="1">
      <c r="A7" s="15" t="s">
        <v>85</v>
      </c>
      <c r="B7" s="187" t="s">
        <v>457</v>
      </c>
      <c r="C7" s="135" t="s">
        <v>214</v>
      </c>
      <c r="D7" s="146">
        <f t="shared" si="3"/>
        <v>39.25</v>
      </c>
      <c r="E7" s="14">
        <f t="shared" si="4"/>
        <v>0</v>
      </c>
      <c r="F7" s="132">
        <f t="shared" si="5"/>
        <v>4.5</v>
      </c>
      <c r="G7" s="121">
        <f t="shared" si="6"/>
        <v>23</v>
      </c>
      <c r="H7" s="14">
        <f t="shared" si="7"/>
        <v>8</v>
      </c>
      <c r="I7" s="173">
        <f t="shared" si="8"/>
        <v>3.75</v>
      </c>
      <c r="J7" s="118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229">
        <f t="shared" si="9"/>
        <v>0</v>
      </c>
      <c r="AK7" s="66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>
        <v>2</v>
      </c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>
        <v>2.5</v>
      </c>
      <c r="DX7" s="61"/>
      <c r="DY7" s="229">
        <f t="shared" si="10"/>
        <v>2</v>
      </c>
      <c r="DZ7" s="66"/>
      <c r="EA7" s="61"/>
      <c r="EB7" s="61"/>
      <c r="EC7" s="61"/>
      <c r="ED7" s="61"/>
      <c r="EE7" s="61"/>
      <c r="EF7" s="61">
        <v>2.5</v>
      </c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>
        <v>1</v>
      </c>
      <c r="ER7" s="61"/>
      <c r="ES7" s="61"/>
      <c r="ET7" s="61"/>
      <c r="EU7" s="61"/>
      <c r="EV7" s="61"/>
      <c r="EW7" s="61"/>
      <c r="EX7" s="61"/>
      <c r="EY7" s="61"/>
      <c r="EZ7" s="61"/>
      <c r="FA7" s="61">
        <v>2.5</v>
      </c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>
        <v>1</v>
      </c>
      <c r="GF7" s="61"/>
      <c r="GG7" s="61"/>
      <c r="GH7" s="61"/>
      <c r="GI7" s="275"/>
      <c r="GJ7" s="278"/>
      <c r="GK7" s="61">
        <v>4.5</v>
      </c>
      <c r="GL7" s="61"/>
      <c r="GM7" s="61"/>
      <c r="GN7" s="61"/>
      <c r="GO7" s="61"/>
      <c r="GP7" s="61"/>
      <c r="GQ7" s="61"/>
      <c r="GR7" s="61"/>
      <c r="GS7" s="61"/>
      <c r="GT7" s="61">
        <v>5</v>
      </c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>
        <v>2.5</v>
      </c>
      <c r="HJ7" s="61"/>
      <c r="HK7" s="61"/>
      <c r="HL7" s="61"/>
      <c r="HM7" s="61"/>
      <c r="HN7" s="61"/>
      <c r="HO7" s="61"/>
      <c r="HP7" s="61"/>
      <c r="HQ7" s="61">
        <v>4</v>
      </c>
      <c r="HR7" s="61"/>
      <c r="HS7" s="61"/>
      <c r="HT7" s="61"/>
      <c r="HU7" s="244">
        <f t="shared" si="11"/>
        <v>8</v>
      </c>
      <c r="HV7" s="66"/>
      <c r="HW7" s="61"/>
      <c r="HX7" s="61"/>
      <c r="HY7" s="61"/>
      <c r="HZ7" s="61"/>
      <c r="IA7" s="61"/>
      <c r="IB7" s="61"/>
      <c r="IC7" s="61"/>
      <c r="ID7" s="61"/>
      <c r="IE7" s="61">
        <v>2.5</v>
      </c>
      <c r="IF7" s="61"/>
      <c r="IG7" s="61"/>
      <c r="IH7" s="61"/>
      <c r="II7" s="61">
        <v>2.5</v>
      </c>
      <c r="IJ7" s="61"/>
      <c r="IK7" s="61"/>
      <c r="IL7" s="61">
        <v>3</v>
      </c>
      <c r="IM7" s="61"/>
      <c r="IN7" s="61"/>
      <c r="IO7" s="61"/>
      <c r="IP7" s="61"/>
      <c r="IQ7" s="61"/>
      <c r="IR7" s="61"/>
      <c r="IS7" s="61"/>
      <c r="IT7" s="61"/>
      <c r="IU7" s="244">
        <f t="shared" si="12"/>
        <v>3</v>
      </c>
      <c r="IV7" s="96"/>
      <c r="IW7" s="97"/>
      <c r="IX7" s="98"/>
      <c r="IY7" s="168">
        <f>4/2</f>
        <v>2</v>
      </c>
      <c r="IZ7" s="99"/>
      <c r="JA7" s="217">
        <f>2.5/2</f>
        <v>1.25</v>
      </c>
      <c r="JB7" s="168">
        <f>1/2</f>
        <v>0.5</v>
      </c>
      <c r="JC7" s="100"/>
      <c r="JD7" s="229">
        <f t="shared" ref="JD7:JD8" si="13">AJ7+DY7+HU7+IU7</f>
        <v>13</v>
      </c>
      <c r="JE7" s="297">
        <f t="shared" ref="JE7:JE8" si="14">D7/JD7</f>
        <v>3.0192307692307692</v>
      </c>
      <c r="JG7" s="170" t="s">
        <v>151</v>
      </c>
      <c r="JH7" s="156">
        <f t="shared" si="2"/>
        <v>25</v>
      </c>
      <c r="JI7" s="161">
        <v>2</v>
      </c>
      <c r="JJ7" s="161">
        <v>10</v>
      </c>
      <c r="JK7" s="161">
        <v>13</v>
      </c>
      <c r="JL7" s="161"/>
      <c r="JN7" s="85"/>
    </row>
    <row r="8" spans="1:274" s="56" customFormat="1">
      <c r="A8" s="15" t="s">
        <v>97</v>
      </c>
      <c r="B8" s="295" t="s">
        <v>98</v>
      </c>
      <c r="C8" s="137" t="s">
        <v>112</v>
      </c>
      <c r="D8" s="146">
        <f t="shared" si="3"/>
        <v>24.75</v>
      </c>
      <c r="E8" s="14">
        <f t="shared" si="4"/>
        <v>1</v>
      </c>
      <c r="F8" s="14">
        <f t="shared" si="5"/>
        <v>5</v>
      </c>
      <c r="G8" s="14">
        <f t="shared" si="6"/>
        <v>17</v>
      </c>
      <c r="H8" s="14">
        <f t="shared" si="7"/>
        <v>0</v>
      </c>
      <c r="I8" s="173">
        <f t="shared" si="8"/>
        <v>1.75</v>
      </c>
      <c r="J8" s="118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>
        <v>1</v>
      </c>
      <c r="AD8" s="136"/>
      <c r="AE8" s="136"/>
      <c r="AF8" s="136"/>
      <c r="AG8" s="136"/>
      <c r="AH8" s="136"/>
      <c r="AI8" s="136"/>
      <c r="AJ8" s="229">
        <f t="shared" si="9"/>
        <v>1</v>
      </c>
      <c r="AK8" s="66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>
        <v>1</v>
      </c>
      <c r="AY8" s="61"/>
      <c r="AZ8" s="61"/>
      <c r="BA8" s="61"/>
      <c r="BB8" s="61"/>
      <c r="BC8" s="61">
        <v>0</v>
      </c>
      <c r="BD8" s="61"/>
      <c r="BE8" s="61"/>
      <c r="BF8" s="61"/>
      <c r="BG8" s="61"/>
      <c r="BH8" s="61">
        <v>1</v>
      </c>
      <c r="BI8" s="61">
        <v>1</v>
      </c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1</v>
      </c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>
        <v>1</v>
      </c>
      <c r="DW8" s="61"/>
      <c r="DX8" s="61"/>
      <c r="DY8" s="229">
        <f t="shared" si="10"/>
        <v>5</v>
      </c>
      <c r="DZ8" s="66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>
        <v>2</v>
      </c>
      <c r="FM8" s="61"/>
      <c r="FN8" s="61"/>
      <c r="FO8" s="61"/>
      <c r="FP8" s="61"/>
      <c r="FQ8" s="61"/>
      <c r="FR8" s="61">
        <v>1</v>
      </c>
      <c r="FS8" s="61"/>
      <c r="FT8" s="61"/>
      <c r="FU8" s="61"/>
      <c r="FV8" s="61">
        <v>3.5</v>
      </c>
      <c r="FW8" s="61"/>
      <c r="FX8" s="61"/>
      <c r="FY8" s="61"/>
      <c r="FZ8" s="61"/>
      <c r="GA8" s="61"/>
      <c r="GB8" s="61"/>
      <c r="GC8" s="61">
        <v>0</v>
      </c>
      <c r="GD8" s="61"/>
      <c r="GE8" s="61"/>
      <c r="GF8" s="61"/>
      <c r="GG8" s="61">
        <v>1</v>
      </c>
      <c r="GH8" s="61"/>
      <c r="GI8" s="275"/>
      <c r="GJ8" s="278"/>
      <c r="GK8" s="61"/>
      <c r="GL8" s="61"/>
      <c r="GM8" s="61"/>
      <c r="GN8" s="61"/>
      <c r="GO8" s="61">
        <v>1</v>
      </c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>
        <v>8.5</v>
      </c>
      <c r="HR8" s="61"/>
      <c r="HS8" s="61"/>
      <c r="HT8" s="61"/>
      <c r="HU8" s="229">
        <f t="shared" si="11"/>
        <v>6</v>
      </c>
      <c r="HV8" s="66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229">
        <f t="shared" si="12"/>
        <v>0</v>
      </c>
      <c r="IV8" s="269">
        <f>3.5/2</f>
        <v>1.75</v>
      </c>
      <c r="IW8" s="97"/>
      <c r="IX8" s="98"/>
      <c r="IY8" s="97"/>
      <c r="IZ8" s="99"/>
      <c r="JA8" s="97"/>
      <c r="JB8" s="97"/>
      <c r="JC8" s="100"/>
      <c r="JD8" s="229">
        <f t="shared" si="13"/>
        <v>12</v>
      </c>
      <c r="JE8" s="297">
        <f t="shared" si="14"/>
        <v>2.0625</v>
      </c>
      <c r="JG8" s="170" t="s">
        <v>6</v>
      </c>
      <c r="JH8" s="164">
        <f>SUM(JI8:JL8)</f>
        <v>19</v>
      </c>
      <c r="JI8" s="165" t="s">
        <v>98</v>
      </c>
      <c r="JJ8" s="165">
        <v>3</v>
      </c>
      <c r="JK8" s="165">
        <v>15</v>
      </c>
      <c r="JL8" s="165">
        <v>1</v>
      </c>
      <c r="JN8" s="85"/>
    </row>
    <row r="9" spans="1:274" s="56" customFormat="1">
      <c r="A9" s="15" t="s">
        <v>106</v>
      </c>
      <c r="B9" s="187" t="s">
        <v>458</v>
      </c>
      <c r="C9" s="135" t="s">
        <v>161</v>
      </c>
      <c r="D9" s="17">
        <f t="shared" si="3"/>
        <v>23</v>
      </c>
      <c r="E9" s="14">
        <f t="shared" si="4"/>
        <v>0</v>
      </c>
      <c r="F9" s="224">
        <f t="shared" si="5"/>
        <v>6.25</v>
      </c>
      <c r="G9" s="14">
        <f t="shared" si="6"/>
        <v>2</v>
      </c>
      <c r="H9" s="132">
        <f t="shared" si="7"/>
        <v>10.5</v>
      </c>
      <c r="I9" s="219">
        <f t="shared" si="8"/>
        <v>4.25</v>
      </c>
      <c r="J9" s="118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229">
        <f t="shared" si="9"/>
        <v>0</v>
      </c>
      <c r="AK9" s="66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>
        <v>2.5</v>
      </c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>
        <v>1</v>
      </c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258">
        <f>5.5/2</f>
        <v>2.75</v>
      </c>
      <c r="DX9" s="61"/>
      <c r="DY9" s="229">
        <f t="shared" si="10"/>
        <v>3</v>
      </c>
      <c r="DZ9" s="66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>
        <v>1</v>
      </c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>
        <v>1</v>
      </c>
      <c r="GC9" s="61"/>
      <c r="GD9" s="61"/>
      <c r="GE9" s="61"/>
      <c r="GF9" s="61"/>
      <c r="GG9" s="61"/>
      <c r="GH9" s="61"/>
      <c r="GI9" s="275"/>
      <c r="GJ9" s="278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229">
        <f t="shared" si="11"/>
        <v>2</v>
      </c>
      <c r="HV9" s="66"/>
      <c r="HW9" s="61"/>
      <c r="HX9" s="61"/>
      <c r="HY9" s="61"/>
      <c r="HZ9" s="61"/>
      <c r="IA9" s="61"/>
      <c r="IB9" s="61"/>
      <c r="IC9" s="61"/>
      <c r="ID9" s="61"/>
      <c r="IE9" s="61">
        <v>4.5</v>
      </c>
      <c r="IF9" s="61"/>
      <c r="IG9" s="61"/>
      <c r="IH9" s="61"/>
      <c r="II9" s="61"/>
      <c r="IJ9" s="61"/>
      <c r="IK9" s="61"/>
      <c r="IL9" s="61">
        <v>6</v>
      </c>
      <c r="IM9" s="61"/>
      <c r="IN9" s="61"/>
      <c r="IO9" s="61"/>
      <c r="IP9" s="61"/>
      <c r="IQ9" s="61"/>
      <c r="IR9" s="61"/>
      <c r="IS9" s="61"/>
      <c r="IT9" s="61"/>
      <c r="IU9" s="229">
        <f t="shared" si="12"/>
        <v>2</v>
      </c>
      <c r="IV9" s="96"/>
      <c r="IW9" s="97"/>
      <c r="IX9" s="286">
        <f>5.5/2</f>
        <v>2.75</v>
      </c>
      <c r="IY9" s="168">
        <f>3/2</f>
        <v>1.5</v>
      </c>
      <c r="IZ9" s="99"/>
      <c r="JA9" s="97"/>
      <c r="JB9" s="97"/>
      <c r="JC9" s="100"/>
      <c r="JD9" s="229">
        <f t="shared" ref="JD9:JD19" si="15">AJ9+DY9+HU9+IU9</f>
        <v>7</v>
      </c>
      <c r="JE9" s="297">
        <f t="shared" ref="JE9:JE19" si="16">D9/JD9</f>
        <v>3.2857142857142856</v>
      </c>
      <c r="JG9" s="169" t="s">
        <v>148</v>
      </c>
      <c r="JH9" s="172">
        <f>SUM(JI9:JL9)</f>
        <v>11</v>
      </c>
      <c r="JI9" s="162">
        <v>11</v>
      </c>
      <c r="JJ9" s="157" t="s">
        <v>98</v>
      </c>
      <c r="JK9" s="157" t="s">
        <v>98</v>
      </c>
      <c r="JL9" s="157"/>
      <c r="JN9" s="85"/>
    </row>
    <row r="10" spans="1:274" s="56" customFormat="1">
      <c r="A10" s="15" t="s">
        <v>109</v>
      </c>
      <c r="B10" s="295" t="s">
        <v>174</v>
      </c>
      <c r="C10" s="135" t="s">
        <v>121</v>
      </c>
      <c r="D10" s="126">
        <f t="shared" si="3"/>
        <v>19.5</v>
      </c>
      <c r="E10" s="132">
        <f t="shared" si="4"/>
        <v>3.5</v>
      </c>
      <c r="F10" s="14">
        <f t="shared" si="5"/>
        <v>1</v>
      </c>
      <c r="G10" s="132">
        <f t="shared" si="6"/>
        <v>12.5</v>
      </c>
      <c r="H10" s="14">
        <f t="shared" si="7"/>
        <v>2</v>
      </c>
      <c r="I10" s="167">
        <f t="shared" si="8"/>
        <v>0.5</v>
      </c>
      <c r="J10" s="118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9">
        <v>3.5</v>
      </c>
      <c r="AJ10" s="229">
        <f t="shared" si="9"/>
        <v>1</v>
      </c>
      <c r="AK10" s="66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>
        <v>1</v>
      </c>
      <c r="DX10" s="61"/>
      <c r="DY10" s="229">
        <f t="shared" si="10"/>
        <v>1</v>
      </c>
      <c r="DZ10" s="66"/>
      <c r="EA10" s="61"/>
      <c r="EB10" s="61"/>
      <c r="EC10" s="61"/>
      <c r="ED10" s="61"/>
      <c r="EE10" s="61"/>
      <c r="EF10" s="61">
        <v>1</v>
      </c>
      <c r="EG10" s="61"/>
      <c r="EH10" s="61"/>
      <c r="EI10" s="61"/>
      <c r="EJ10" s="61"/>
      <c r="EK10" s="61"/>
      <c r="EL10" s="61"/>
      <c r="EM10" s="61"/>
      <c r="EN10" s="61"/>
      <c r="EO10" s="61"/>
      <c r="EP10" s="61">
        <v>2.5</v>
      </c>
      <c r="EV10" s="61"/>
      <c r="EW10" s="61"/>
      <c r="EX10" s="61"/>
      <c r="EY10" s="61"/>
      <c r="EZ10" s="61"/>
      <c r="FA10" s="61">
        <v>1</v>
      </c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275"/>
      <c r="GJ10" s="278"/>
      <c r="GK10" s="61"/>
      <c r="GL10" s="61"/>
      <c r="GM10" s="61">
        <v>1</v>
      </c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>
        <v>1</v>
      </c>
      <c r="HJ10" s="61"/>
      <c r="HK10" s="61"/>
      <c r="HL10" s="61"/>
      <c r="HM10" s="61"/>
      <c r="HN10" s="61"/>
      <c r="HO10" s="61"/>
      <c r="HP10" s="61"/>
      <c r="HQ10" s="61">
        <v>6</v>
      </c>
      <c r="HR10" s="61"/>
      <c r="HS10" s="61"/>
      <c r="HT10" s="61"/>
      <c r="HU10" s="229">
        <f t="shared" si="11"/>
        <v>6</v>
      </c>
      <c r="HV10" s="66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>
        <v>2</v>
      </c>
      <c r="IM10" s="61"/>
      <c r="IN10" s="61"/>
      <c r="IO10" s="61"/>
      <c r="IP10" s="61"/>
      <c r="IQ10" s="61"/>
      <c r="IR10" s="61"/>
      <c r="IS10" s="61"/>
      <c r="IT10" s="61"/>
      <c r="IU10" s="229">
        <f t="shared" si="12"/>
        <v>1</v>
      </c>
      <c r="IV10" s="96"/>
      <c r="IW10" s="97"/>
      <c r="IX10" s="98"/>
      <c r="IY10" s="97"/>
      <c r="IZ10" s="99"/>
      <c r="JA10" s="223">
        <f>1/2</f>
        <v>0.5</v>
      </c>
      <c r="JB10" s="97"/>
      <c r="JC10" s="100"/>
      <c r="JD10" s="229">
        <f t="shared" si="15"/>
        <v>9</v>
      </c>
      <c r="JE10" s="297">
        <f t="shared" si="16"/>
        <v>2.1666666666666665</v>
      </c>
      <c r="JG10" s="170" t="s">
        <v>150</v>
      </c>
      <c r="JH10" s="154">
        <f t="shared" si="2"/>
        <v>3</v>
      </c>
      <c r="JI10" s="159">
        <v>2</v>
      </c>
      <c r="JJ10" s="159">
        <v>1</v>
      </c>
      <c r="JK10" s="159" t="s">
        <v>98</v>
      </c>
      <c r="JL10" s="159"/>
    </row>
    <row r="11" spans="1:274" s="56" customFormat="1">
      <c r="A11" s="15" t="s">
        <v>144</v>
      </c>
      <c r="B11" s="188" t="s">
        <v>459</v>
      </c>
      <c r="C11" s="16" t="s">
        <v>84</v>
      </c>
      <c r="D11" s="17">
        <f t="shared" si="3"/>
        <v>16</v>
      </c>
      <c r="E11" s="121">
        <f t="shared" si="4"/>
        <v>6</v>
      </c>
      <c r="F11" s="14">
        <f t="shared" si="5"/>
        <v>4</v>
      </c>
      <c r="G11" s="14">
        <f t="shared" si="6"/>
        <v>4</v>
      </c>
      <c r="H11" s="14">
        <f t="shared" si="7"/>
        <v>0</v>
      </c>
      <c r="I11" s="70">
        <f t="shared" si="8"/>
        <v>2</v>
      </c>
      <c r="J11" s="117"/>
      <c r="K11" s="61"/>
      <c r="L11" s="61">
        <v>5</v>
      </c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136">
        <v>1</v>
      </c>
      <c r="AJ11" s="244">
        <f t="shared" si="9"/>
        <v>2</v>
      </c>
      <c r="AK11" s="66"/>
      <c r="AL11" s="61"/>
      <c r="AM11" s="61"/>
      <c r="AN11" s="61"/>
      <c r="AO11" s="61"/>
      <c r="AP11" s="61">
        <v>3</v>
      </c>
      <c r="AQ11" s="61"/>
      <c r="AR11" s="61"/>
      <c r="AS11" s="61"/>
      <c r="AT11" s="61"/>
      <c r="AU11" s="61"/>
      <c r="AV11" s="61"/>
      <c r="AW11" s="61"/>
      <c r="AX11" s="61"/>
      <c r="AY11" s="61">
        <v>1</v>
      </c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229">
        <f t="shared" si="10"/>
        <v>2</v>
      </c>
      <c r="DZ11" s="66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>
        <v>2</v>
      </c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275"/>
      <c r="GJ11" s="278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>
        <v>2</v>
      </c>
      <c r="HR11" s="61"/>
      <c r="HS11" s="61"/>
      <c r="HT11" s="61"/>
      <c r="HU11" s="229">
        <f t="shared" si="11"/>
        <v>2</v>
      </c>
      <c r="HV11" s="66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229">
        <f t="shared" si="12"/>
        <v>0</v>
      </c>
      <c r="IV11" s="96"/>
      <c r="IW11" s="97"/>
      <c r="IX11" s="287">
        <f>4/2</f>
        <v>2</v>
      </c>
      <c r="IY11" s="97"/>
      <c r="IZ11" s="101"/>
      <c r="JA11" s="97"/>
      <c r="JB11" s="97"/>
      <c r="JC11" s="100"/>
      <c r="JD11" s="229">
        <f t="shared" si="15"/>
        <v>6</v>
      </c>
      <c r="JE11" s="297">
        <f t="shared" si="16"/>
        <v>2.6666666666666665</v>
      </c>
    </row>
    <row r="12" spans="1:274" s="56" customFormat="1">
      <c r="A12" s="15" t="s">
        <v>98</v>
      </c>
      <c r="B12" s="295" t="s">
        <v>98</v>
      </c>
      <c r="C12" s="135" t="s">
        <v>215</v>
      </c>
      <c r="D12" s="17">
        <f t="shared" si="3"/>
        <v>16</v>
      </c>
      <c r="E12" s="14">
        <f t="shared" si="4"/>
        <v>0</v>
      </c>
      <c r="F12" s="14">
        <f t="shared" si="5"/>
        <v>1</v>
      </c>
      <c r="G12" s="14">
        <f t="shared" si="6"/>
        <v>7</v>
      </c>
      <c r="H12" s="14">
        <f t="shared" si="7"/>
        <v>7</v>
      </c>
      <c r="I12" s="70">
        <f t="shared" si="8"/>
        <v>1</v>
      </c>
      <c r="J12" s="118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229">
        <f t="shared" si="9"/>
        <v>0</v>
      </c>
      <c r="AK12" s="66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>
        <v>1</v>
      </c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229">
        <f t="shared" si="10"/>
        <v>1</v>
      </c>
      <c r="DZ12" s="66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>
        <v>1</v>
      </c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275"/>
      <c r="GJ12" s="278"/>
      <c r="GK12" s="61">
        <v>2</v>
      </c>
      <c r="GL12" s="61"/>
      <c r="GM12" s="61"/>
      <c r="GN12" s="61"/>
      <c r="GO12" s="61"/>
      <c r="GP12" s="61"/>
      <c r="GQ12" s="61">
        <v>1</v>
      </c>
      <c r="GR12" s="61"/>
      <c r="GS12" s="61"/>
      <c r="GT12" s="61">
        <v>2</v>
      </c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>
        <v>1</v>
      </c>
      <c r="HR12" s="61"/>
      <c r="HS12" s="61"/>
      <c r="HT12" s="61"/>
      <c r="HU12" s="229">
        <f t="shared" si="11"/>
        <v>5</v>
      </c>
      <c r="HV12" s="66"/>
      <c r="HW12" s="61"/>
      <c r="HX12" s="61"/>
      <c r="HY12" s="61"/>
      <c r="HZ12" s="61"/>
      <c r="IA12" s="61"/>
      <c r="IB12" s="61"/>
      <c r="IC12" s="61"/>
      <c r="ID12" s="61"/>
      <c r="IE12" s="61">
        <v>1</v>
      </c>
      <c r="IF12" s="61"/>
      <c r="IG12" s="61"/>
      <c r="IH12" s="61"/>
      <c r="II12" s="61">
        <v>1</v>
      </c>
      <c r="IJ12" s="61"/>
      <c r="IK12" s="61"/>
      <c r="IL12" s="61">
        <v>5</v>
      </c>
      <c r="IM12" s="61"/>
      <c r="IN12" s="61"/>
      <c r="IO12" s="61"/>
      <c r="IP12" s="61"/>
      <c r="IQ12" s="61"/>
      <c r="IR12" s="61"/>
      <c r="IS12" s="61"/>
      <c r="IT12" s="61"/>
      <c r="IU12" s="244">
        <f t="shared" si="12"/>
        <v>3</v>
      </c>
      <c r="IV12" s="96"/>
      <c r="IW12" s="97"/>
      <c r="IX12" s="98"/>
      <c r="IY12" s="168">
        <f>2/2</f>
        <v>1</v>
      </c>
      <c r="IZ12" s="99"/>
      <c r="JA12" s="97"/>
      <c r="JB12" s="97"/>
      <c r="JC12" s="100"/>
      <c r="JD12" s="229">
        <f t="shared" si="15"/>
        <v>9</v>
      </c>
      <c r="JE12" s="297">
        <f t="shared" si="16"/>
        <v>1.7777777777777777</v>
      </c>
      <c r="JG12" s="170" t="s">
        <v>480</v>
      </c>
    </row>
    <row r="13" spans="1:274" s="56" customFormat="1">
      <c r="A13" s="15" t="s">
        <v>195</v>
      </c>
      <c r="B13" s="188" t="s">
        <v>451</v>
      </c>
      <c r="C13" s="135" t="s">
        <v>290</v>
      </c>
      <c r="D13" s="17">
        <f t="shared" si="3"/>
        <v>12</v>
      </c>
      <c r="E13" s="14">
        <f t="shared" si="4"/>
        <v>0</v>
      </c>
      <c r="F13" s="14">
        <f t="shared" si="5"/>
        <v>1</v>
      </c>
      <c r="G13" s="14">
        <f t="shared" si="6"/>
        <v>8</v>
      </c>
      <c r="H13" s="14">
        <f t="shared" si="7"/>
        <v>2</v>
      </c>
      <c r="I13" s="70">
        <f t="shared" si="8"/>
        <v>1</v>
      </c>
      <c r="J13" s="118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229">
        <f t="shared" si="9"/>
        <v>0</v>
      </c>
      <c r="AK13" s="66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>
        <v>1</v>
      </c>
      <c r="DX13" s="61"/>
      <c r="DY13" s="229">
        <f t="shared" si="10"/>
        <v>1</v>
      </c>
      <c r="DZ13" s="66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>
        <v>1</v>
      </c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>
        <v>1</v>
      </c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275"/>
      <c r="GJ13" s="278"/>
      <c r="GK13" s="61">
        <v>1</v>
      </c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>
        <v>5</v>
      </c>
      <c r="HR13" s="61"/>
      <c r="HS13" s="61"/>
      <c r="HT13" s="61"/>
      <c r="HU13" s="229">
        <f t="shared" si="11"/>
        <v>4</v>
      </c>
      <c r="HV13" s="66"/>
      <c r="HW13" s="61"/>
      <c r="HX13" s="61"/>
      <c r="HY13" s="61"/>
      <c r="HZ13" s="61"/>
      <c r="IA13" s="61"/>
      <c r="IB13" s="61"/>
      <c r="IC13" s="61"/>
      <c r="ID13" s="61"/>
      <c r="IE13" s="61">
        <v>1</v>
      </c>
      <c r="IF13" s="61"/>
      <c r="IG13" s="61"/>
      <c r="IH13" s="61"/>
      <c r="II13" s="61"/>
      <c r="IJ13" s="61"/>
      <c r="IK13" s="61"/>
      <c r="IL13" s="61">
        <v>1</v>
      </c>
      <c r="IM13" s="61"/>
      <c r="IN13" s="61"/>
      <c r="IO13" s="61"/>
      <c r="IP13" s="61"/>
      <c r="IQ13" s="61"/>
      <c r="IR13" s="61"/>
      <c r="IS13" s="61"/>
      <c r="IT13" s="61"/>
      <c r="IU13" s="229">
        <f t="shared" si="12"/>
        <v>2</v>
      </c>
      <c r="IV13" s="220">
        <f>1/2</f>
        <v>0.5</v>
      </c>
      <c r="IW13" s="97"/>
      <c r="IX13" s="288">
        <f>1/2</f>
        <v>0.5</v>
      </c>
      <c r="IY13" s="97"/>
      <c r="IZ13" s="99"/>
      <c r="JA13" s="97"/>
      <c r="JB13" s="97"/>
      <c r="JC13" s="100"/>
      <c r="JD13" s="229">
        <f t="shared" si="15"/>
        <v>7</v>
      </c>
      <c r="JE13" s="297">
        <f t="shared" si="16"/>
        <v>1.7142857142857142</v>
      </c>
      <c r="JG13" s="170" t="s">
        <v>15</v>
      </c>
      <c r="JH13" s="313">
        <f>14/18</f>
        <v>0.77777777777777779</v>
      </c>
    </row>
    <row r="14" spans="1:274" s="56" customFormat="1">
      <c r="A14" s="15" t="s">
        <v>178</v>
      </c>
      <c r="B14" s="295" t="s">
        <v>174</v>
      </c>
      <c r="C14" s="135" t="s">
        <v>373</v>
      </c>
      <c r="D14" s="126">
        <f t="shared" si="3"/>
        <v>10.5</v>
      </c>
      <c r="E14" s="14">
        <f t="shared" si="4"/>
        <v>0</v>
      </c>
      <c r="F14" s="14">
        <f t="shared" si="5"/>
        <v>0</v>
      </c>
      <c r="G14" s="132">
        <f t="shared" si="6"/>
        <v>2.5</v>
      </c>
      <c r="H14" s="14">
        <f t="shared" si="7"/>
        <v>8</v>
      </c>
      <c r="I14" s="70">
        <f t="shared" si="8"/>
        <v>0</v>
      </c>
      <c r="J14" s="118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229">
        <f t="shared" si="9"/>
        <v>0</v>
      </c>
      <c r="AK14" s="66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229">
        <f t="shared" si="10"/>
        <v>0</v>
      </c>
      <c r="DZ14" s="66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275"/>
      <c r="GJ14" s="278"/>
      <c r="GK14" s="61"/>
      <c r="GL14" s="61"/>
      <c r="GM14" s="61">
        <v>2.5</v>
      </c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229">
        <f t="shared" si="11"/>
        <v>1</v>
      </c>
      <c r="HV14" s="66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>
        <v>7</v>
      </c>
      <c r="IM14" s="61">
        <v>1</v>
      </c>
      <c r="IN14" s="61"/>
      <c r="IO14" s="61"/>
      <c r="IP14" s="61"/>
      <c r="IQ14" s="61"/>
      <c r="IR14" s="61"/>
      <c r="IS14" s="61"/>
      <c r="IT14" s="61"/>
      <c r="IU14" s="229">
        <f t="shared" si="12"/>
        <v>2</v>
      </c>
      <c r="IV14" s="96"/>
      <c r="IW14" s="97"/>
      <c r="IX14" s="98"/>
      <c r="IY14" s="97"/>
      <c r="IZ14" s="99"/>
      <c r="JA14" s="97"/>
      <c r="JB14" s="97"/>
      <c r="JC14" s="100"/>
      <c r="JD14" s="229">
        <f t="shared" si="15"/>
        <v>3</v>
      </c>
      <c r="JE14" s="298">
        <f t="shared" si="16"/>
        <v>3.5</v>
      </c>
      <c r="JG14" s="170" t="s">
        <v>16</v>
      </c>
      <c r="JH14" s="313">
        <f>41/68</f>
        <v>0.6029411764705882</v>
      </c>
    </row>
    <row r="15" spans="1:274" s="56" customFormat="1">
      <c r="A15" s="15" t="s">
        <v>253</v>
      </c>
      <c r="B15" s="188" t="s">
        <v>461</v>
      </c>
      <c r="C15" s="135" t="s">
        <v>238</v>
      </c>
      <c r="D15" s="126">
        <f t="shared" si="3"/>
        <v>9.5</v>
      </c>
      <c r="E15" s="14">
        <f t="shared" si="4"/>
        <v>0</v>
      </c>
      <c r="F15" s="132">
        <f t="shared" si="5"/>
        <v>2.5</v>
      </c>
      <c r="G15" s="14">
        <f t="shared" si="6"/>
        <v>0</v>
      </c>
      <c r="H15" s="14">
        <f t="shared" si="7"/>
        <v>6</v>
      </c>
      <c r="I15" s="70">
        <f t="shared" si="8"/>
        <v>1</v>
      </c>
      <c r="J15" s="118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229">
        <f t="shared" si="9"/>
        <v>0</v>
      </c>
      <c r="AK15" s="66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>
        <v>2.5</v>
      </c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229">
        <f t="shared" si="10"/>
        <v>1</v>
      </c>
      <c r="DZ15" s="66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275"/>
      <c r="GJ15" s="278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229">
        <f t="shared" si="11"/>
        <v>0</v>
      </c>
      <c r="HV15" s="66"/>
      <c r="HW15" s="61"/>
      <c r="HX15" s="61"/>
      <c r="HY15" s="61"/>
      <c r="HZ15" s="61"/>
      <c r="IA15" s="61"/>
      <c r="IB15" s="61"/>
      <c r="IC15" s="61"/>
      <c r="ID15" s="61"/>
      <c r="IE15" s="61">
        <v>2</v>
      </c>
      <c r="IF15" s="61"/>
      <c r="IG15" s="61"/>
      <c r="IH15" s="61"/>
      <c r="II15" s="61"/>
      <c r="IJ15" s="61"/>
      <c r="IK15" s="61"/>
      <c r="IL15" s="61">
        <v>4</v>
      </c>
      <c r="IM15" s="61"/>
      <c r="IN15" s="61"/>
      <c r="IO15" s="61"/>
      <c r="IP15" s="61"/>
      <c r="IQ15" s="61"/>
      <c r="IR15" s="61"/>
      <c r="IS15" s="61"/>
      <c r="IT15" s="61"/>
      <c r="IU15" s="229">
        <f t="shared" si="12"/>
        <v>2</v>
      </c>
      <c r="IV15" s="96"/>
      <c r="IW15" s="97"/>
      <c r="IX15" s="287">
        <f>2/2</f>
        <v>1</v>
      </c>
      <c r="IY15" s="97"/>
      <c r="IZ15" s="99"/>
      <c r="JA15" s="97"/>
      <c r="JB15" s="97"/>
      <c r="JC15" s="100"/>
      <c r="JD15" s="229">
        <f t="shared" si="15"/>
        <v>3</v>
      </c>
      <c r="JE15" s="297">
        <f t="shared" si="16"/>
        <v>3.1666666666666665</v>
      </c>
      <c r="JG15" s="170" t="s">
        <v>481</v>
      </c>
      <c r="JH15" s="313">
        <f>55/86</f>
        <v>0.63953488372093026</v>
      </c>
    </row>
    <row r="16" spans="1:274" s="56" customFormat="1">
      <c r="A16" s="15" t="s">
        <v>389</v>
      </c>
      <c r="B16" s="188" t="s">
        <v>462</v>
      </c>
      <c r="C16" s="135" t="s">
        <v>213</v>
      </c>
      <c r="D16" s="146">
        <f t="shared" si="3"/>
        <v>8.75</v>
      </c>
      <c r="E16" s="14">
        <f t="shared" si="4"/>
        <v>0</v>
      </c>
      <c r="F16" s="132">
        <f t="shared" si="5"/>
        <v>3.5</v>
      </c>
      <c r="G16" s="14">
        <f t="shared" si="6"/>
        <v>1</v>
      </c>
      <c r="H16" s="14">
        <f t="shared" si="7"/>
        <v>1</v>
      </c>
      <c r="I16" s="173">
        <f t="shared" si="8"/>
        <v>3.25</v>
      </c>
      <c r="J16" s="118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229">
        <f t="shared" si="9"/>
        <v>0</v>
      </c>
      <c r="AK16" s="66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>
        <v>3.5</v>
      </c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229">
        <f t="shared" si="10"/>
        <v>1</v>
      </c>
      <c r="DZ16" s="66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275"/>
      <c r="GJ16" s="278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>
        <v>1</v>
      </c>
      <c r="HL16" s="61"/>
      <c r="HM16" s="61"/>
      <c r="HN16" s="61"/>
      <c r="HO16" s="61"/>
      <c r="HP16" s="61"/>
      <c r="HQ16" s="61"/>
      <c r="HR16" s="61"/>
      <c r="HS16" s="61"/>
      <c r="HT16" s="61"/>
      <c r="HU16" s="229">
        <f t="shared" si="11"/>
        <v>1</v>
      </c>
      <c r="HV16" s="66"/>
      <c r="HW16" s="61"/>
      <c r="HX16" s="61"/>
      <c r="HY16" s="61"/>
      <c r="HZ16" s="61"/>
      <c r="IA16" s="61"/>
      <c r="IB16" s="61"/>
      <c r="IC16" s="61"/>
      <c r="ID16" s="61"/>
      <c r="IE16" s="61">
        <v>1</v>
      </c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229">
        <f t="shared" si="12"/>
        <v>1</v>
      </c>
      <c r="IV16" s="96"/>
      <c r="IW16" s="97"/>
      <c r="IX16" s="98"/>
      <c r="IY16" s="217">
        <f>5.5/2</f>
        <v>2.75</v>
      </c>
      <c r="IZ16" s="101">
        <f>1/2</f>
        <v>0.5</v>
      </c>
      <c r="JA16" s="97"/>
      <c r="JB16" s="97"/>
      <c r="JC16" s="100"/>
      <c r="JD16" s="229">
        <f t="shared" si="15"/>
        <v>3</v>
      </c>
      <c r="JE16" s="297">
        <f t="shared" si="16"/>
        <v>2.9166666666666665</v>
      </c>
    </row>
    <row r="17" spans="1:266" s="56" customFormat="1">
      <c r="A17" s="15" t="s">
        <v>423</v>
      </c>
      <c r="B17" s="188" t="s">
        <v>463</v>
      </c>
      <c r="C17" s="135" t="s">
        <v>411</v>
      </c>
      <c r="D17" s="17">
        <f t="shared" si="3"/>
        <v>3</v>
      </c>
      <c r="E17" s="14">
        <f t="shared" si="4"/>
        <v>0</v>
      </c>
      <c r="F17" s="14">
        <f t="shared" si="5"/>
        <v>0</v>
      </c>
      <c r="G17" s="14">
        <f t="shared" si="6"/>
        <v>3</v>
      </c>
      <c r="H17" s="14">
        <f t="shared" si="7"/>
        <v>0</v>
      </c>
      <c r="I17" s="70">
        <f t="shared" si="8"/>
        <v>0</v>
      </c>
      <c r="J17" s="118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229">
        <f t="shared" si="9"/>
        <v>0</v>
      </c>
      <c r="AK17" s="66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229">
        <f t="shared" si="10"/>
        <v>0</v>
      </c>
      <c r="DZ17" s="66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275"/>
      <c r="GJ17" s="275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>
        <v>3</v>
      </c>
      <c r="HR17" s="61"/>
      <c r="HS17" s="61"/>
      <c r="HT17" s="61"/>
      <c r="HU17" s="229">
        <f t="shared" si="11"/>
        <v>1</v>
      </c>
      <c r="HV17" s="66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229">
        <f t="shared" si="12"/>
        <v>0</v>
      </c>
      <c r="IV17" s="96"/>
      <c r="IW17" s="97"/>
      <c r="IX17" s="98"/>
      <c r="IY17" s="168"/>
      <c r="IZ17" s="99"/>
      <c r="JA17" s="97"/>
      <c r="JB17" s="97"/>
      <c r="JC17" s="100"/>
      <c r="JD17" s="229">
        <f t="shared" si="15"/>
        <v>1</v>
      </c>
      <c r="JE17" s="297">
        <f t="shared" si="16"/>
        <v>3</v>
      </c>
    </row>
    <row r="18" spans="1:266" s="56" customFormat="1">
      <c r="A18" s="15" t="s">
        <v>366</v>
      </c>
      <c r="B18" s="188" t="s">
        <v>464</v>
      </c>
      <c r="C18" s="135" t="s">
        <v>196</v>
      </c>
      <c r="D18" s="17">
        <f t="shared" ref="D18:D19" si="17">SUM(E18:I18)</f>
        <v>2</v>
      </c>
      <c r="E18" s="14">
        <f t="shared" ref="E18:E19" si="18">SUM(K18:AI18)</f>
        <v>0</v>
      </c>
      <c r="F18" s="14">
        <f t="shared" ref="F18:F19" si="19">SUM(AK18:DX18)</f>
        <v>2</v>
      </c>
      <c r="G18" s="14">
        <f t="shared" ref="G18:G19" si="20">SUM(DZ18:HT18)</f>
        <v>0</v>
      </c>
      <c r="H18" s="14">
        <f t="shared" si="7"/>
        <v>0</v>
      </c>
      <c r="I18" s="70">
        <f t="shared" ref="I18:I19" si="21">SUM(IV18:JC18)</f>
        <v>0</v>
      </c>
      <c r="J18" s="118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229">
        <f t="shared" ref="AJ18:AJ19" si="22">COUNTIFS(J18:AI18,"&gt;0")</f>
        <v>0</v>
      </c>
      <c r="AK18" s="66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>
        <v>1</v>
      </c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>
        <v>1</v>
      </c>
      <c r="DX18" s="61"/>
      <c r="DY18" s="229">
        <f t="shared" ref="DY18:DY19" si="23">COUNTIFS(AK18:DX18,"&gt;0")</f>
        <v>2</v>
      </c>
      <c r="DZ18" s="66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275"/>
      <c r="GJ18" s="275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229">
        <f t="shared" ref="HU18:HU19" si="24">COUNTIFS(DZ18:HT18,"&gt;0")</f>
        <v>0</v>
      </c>
      <c r="HV18" s="66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229">
        <f t="shared" si="12"/>
        <v>0</v>
      </c>
      <c r="IV18" s="96"/>
      <c r="IW18" s="97"/>
      <c r="IX18" s="98"/>
      <c r="IY18" s="97"/>
      <c r="IZ18" s="99"/>
      <c r="JA18" s="97"/>
      <c r="JB18" s="97"/>
      <c r="JC18" s="100"/>
      <c r="JD18" s="229">
        <f t="shared" si="15"/>
        <v>2</v>
      </c>
      <c r="JE18" s="297">
        <f t="shared" si="16"/>
        <v>1</v>
      </c>
    </row>
    <row r="19" spans="1:266" s="56" customFormat="1">
      <c r="A19" s="15" t="s">
        <v>187</v>
      </c>
      <c r="B19" s="295" t="s">
        <v>174</v>
      </c>
      <c r="C19" s="135" t="s">
        <v>408</v>
      </c>
      <c r="D19" s="126">
        <f t="shared" si="17"/>
        <v>1.5</v>
      </c>
      <c r="E19" s="14">
        <f t="shared" si="18"/>
        <v>0</v>
      </c>
      <c r="F19" s="14">
        <f t="shared" si="19"/>
        <v>0</v>
      </c>
      <c r="G19" s="14">
        <f t="shared" si="20"/>
        <v>1</v>
      </c>
      <c r="H19" s="14">
        <f t="shared" si="7"/>
        <v>0</v>
      </c>
      <c r="I19" s="167">
        <f t="shared" si="21"/>
        <v>0.5</v>
      </c>
      <c r="J19" s="118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229">
        <f t="shared" si="22"/>
        <v>0</v>
      </c>
      <c r="AK19" s="66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229">
        <f t="shared" si="23"/>
        <v>0</v>
      </c>
      <c r="DZ19" s="66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275"/>
      <c r="GJ19" s="275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>
        <v>1</v>
      </c>
      <c r="HQ19" s="61"/>
      <c r="HR19" s="61"/>
      <c r="HS19" s="61"/>
      <c r="HT19" s="61"/>
      <c r="HU19" s="229">
        <f t="shared" si="24"/>
        <v>1</v>
      </c>
      <c r="HV19" s="66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229">
        <f t="shared" si="12"/>
        <v>0</v>
      </c>
      <c r="IV19" s="96"/>
      <c r="IW19" s="97"/>
      <c r="IX19" s="98"/>
      <c r="IY19" s="168">
        <f>1/2</f>
        <v>0.5</v>
      </c>
      <c r="IZ19" s="99"/>
      <c r="JA19" s="97"/>
      <c r="JB19" s="97"/>
      <c r="JC19" s="100"/>
      <c r="JD19" s="229">
        <f t="shared" si="15"/>
        <v>1</v>
      </c>
      <c r="JE19" s="297">
        <f t="shared" si="16"/>
        <v>1.5</v>
      </c>
    </row>
    <row r="20" spans="1:266" s="69" customFormat="1">
      <c r="A20" s="39"/>
      <c r="B20" s="183"/>
      <c r="C20" s="40"/>
      <c r="D20" s="41"/>
      <c r="E20" s="42"/>
      <c r="F20" s="42"/>
      <c r="G20" s="42"/>
      <c r="H20" s="42"/>
      <c r="I20" s="71"/>
      <c r="J20" s="119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245"/>
      <c r="AK20" s="68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245"/>
      <c r="DZ20" s="68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276"/>
      <c r="GJ20" s="276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143"/>
      <c r="HV20" s="68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  <c r="IU20" s="143"/>
      <c r="IV20" s="102"/>
      <c r="IW20" s="103"/>
      <c r="IX20" s="104"/>
      <c r="IY20" s="103"/>
      <c r="IZ20" s="105"/>
      <c r="JA20" s="103"/>
      <c r="JB20" s="103"/>
      <c r="JC20" s="106"/>
      <c r="JD20" s="314">
        <f>AVERAGE(JD6:JD19)</f>
        <v>6.5714285714285712</v>
      </c>
      <c r="JE20" s="314">
        <f>AVERAGE(JE6:JE19)</f>
        <v>2.4538785866910868</v>
      </c>
      <c r="JF20" s="315" t="s">
        <v>482</v>
      </c>
    </row>
    <row r="21" spans="1:266" s="19" customFormat="1">
      <c r="A21" s="18" t="s">
        <v>39</v>
      </c>
      <c r="B21" s="295" t="s">
        <v>176</v>
      </c>
      <c r="C21" s="19" t="s">
        <v>16</v>
      </c>
      <c r="D21" s="20" t="s">
        <v>14</v>
      </c>
      <c r="E21" s="21" t="s">
        <v>17</v>
      </c>
      <c r="F21" s="21" t="s">
        <v>18</v>
      </c>
      <c r="G21" s="21" t="s">
        <v>19</v>
      </c>
      <c r="H21" s="21" t="s">
        <v>20</v>
      </c>
      <c r="I21" s="22" t="s">
        <v>55</v>
      </c>
      <c r="J21" s="46">
        <v>1</v>
      </c>
      <c r="K21" s="46">
        <v>1</v>
      </c>
      <c r="L21" s="46"/>
      <c r="M21" s="46">
        <v>1</v>
      </c>
      <c r="N21" s="46">
        <v>1</v>
      </c>
      <c r="O21" s="46">
        <v>1</v>
      </c>
      <c r="P21" s="46">
        <v>1</v>
      </c>
      <c r="Q21" s="46">
        <v>3</v>
      </c>
      <c r="R21" s="46">
        <v>3</v>
      </c>
      <c r="S21" s="46">
        <v>1</v>
      </c>
      <c r="T21" s="46">
        <v>1</v>
      </c>
      <c r="U21" s="46">
        <v>1</v>
      </c>
      <c r="V21" s="46">
        <v>2</v>
      </c>
      <c r="W21" s="46">
        <v>3</v>
      </c>
      <c r="X21" s="46">
        <v>2</v>
      </c>
      <c r="Y21" s="46">
        <v>1</v>
      </c>
      <c r="Z21" s="46">
        <v>1</v>
      </c>
      <c r="AA21" s="46">
        <v>1</v>
      </c>
      <c r="AB21" s="46">
        <v>2</v>
      </c>
      <c r="AC21" s="46">
        <v>2</v>
      </c>
      <c r="AD21" s="46">
        <v>2</v>
      </c>
      <c r="AE21" s="46">
        <v>2</v>
      </c>
      <c r="AF21" s="46">
        <v>4</v>
      </c>
      <c r="AG21" s="46">
        <v>1</v>
      </c>
      <c r="AH21" s="46">
        <v>3</v>
      </c>
      <c r="AI21" s="46">
        <v>8</v>
      </c>
      <c r="AJ21" s="229">
        <f t="shared" ref="AJ21" si="25">COUNT(J21:AI21)</f>
        <v>25</v>
      </c>
      <c r="AK21" s="49">
        <v>2</v>
      </c>
      <c r="AL21" s="46">
        <v>2</v>
      </c>
      <c r="AM21" s="46">
        <v>1</v>
      </c>
      <c r="AN21" s="46">
        <v>1</v>
      </c>
      <c r="AO21" s="46">
        <v>1</v>
      </c>
      <c r="AP21" s="46"/>
      <c r="AQ21" s="46">
        <v>1</v>
      </c>
      <c r="AR21" s="46">
        <v>1</v>
      </c>
      <c r="AS21" s="46">
        <v>1</v>
      </c>
      <c r="AT21" s="46">
        <v>4</v>
      </c>
      <c r="AU21" s="46">
        <v>1</v>
      </c>
      <c r="AV21" s="46">
        <v>1</v>
      </c>
      <c r="AW21" s="46">
        <v>2</v>
      </c>
      <c r="AX21" s="46"/>
      <c r="AY21" s="46">
        <v>3</v>
      </c>
      <c r="AZ21" s="46">
        <v>1</v>
      </c>
      <c r="BA21" s="46">
        <v>1</v>
      </c>
      <c r="BB21" s="46">
        <v>1</v>
      </c>
      <c r="BC21" s="46">
        <v>1</v>
      </c>
      <c r="BD21" s="46">
        <v>1</v>
      </c>
      <c r="BE21" s="46">
        <v>1</v>
      </c>
      <c r="BF21" s="46">
        <v>1</v>
      </c>
      <c r="BG21" s="46">
        <v>1</v>
      </c>
      <c r="BH21" s="46"/>
      <c r="BI21" s="46"/>
      <c r="BJ21" s="46">
        <v>1</v>
      </c>
      <c r="BK21" s="46">
        <v>3</v>
      </c>
      <c r="BL21" s="46">
        <v>1</v>
      </c>
      <c r="BM21" s="46">
        <v>1</v>
      </c>
      <c r="BN21" s="46">
        <v>3</v>
      </c>
      <c r="BO21" s="46">
        <v>2</v>
      </c>
      <c r="BP21" s="46">
        <v>1</v>
      </c>
      <c r="BQ21" s="46">
        <v>2</v>
      </c>
      <c r="BR21" s="46">
        <v>1</v>
      </c>
      <c r="BS21" s="46">
        <v>1</v>
      </c>
      <c r="BT21" s="46">
        <v>1</v>
      </c>
      <c r="BU21" s="46">
        <v>4</v>
      </c>
      <c r="BV21" s="46">
        <v>3</v>
      </c>
      <c r="BW21" s="46">
        <v>1</v>
      </c>
      <c r="BX21" s="46">
        <v>3</v>
      </c>
      <c r="BY21" s="46">
        <v>1</v>
      </c>
      <c r="BZ21" s="46">
        <v>1</v>
      </c>
      <c r="CA21" s="46">
        <v>4</v>
      </c>
      <c r="CB21" s="46">
        <v>1</v>
      </c>
      <c r="CC21" s="46">
        <v>4</v>
      </c>
      <c r="CD21" s="46">
        <v>1</v>
      </c>
      <c r="CE21" s="46">
        <v>1</v>
      </c>
      <c r="CF21" s="46">
        <v>1</v>
      </c>
      <c r="CG21" s="46">
        <v>1</v>
      </c>
      <c r="CH21" s="46">
        <v>1</v>
      </c>
      <c r="CI21" s="46">
        <v>7</v>
      </c>
      <c r="CJ21" s="46">
        <v>1</v>
      </c>
      <c r="CK21" s="46">
        <v>4</v>
      </c>
      <c r="CL21" s="46">
        <v>1</v>
      </c>
      <c r="CM21" s="46">
        <v>2</v>
      </c>
      <c r="CN21" s="46">
        <v>2</v>
      </c>
      <c r="CO21" s="46">
        <v>3</v>
      </c>
      <c r="CP21" s="46">
        <v>2</v>
      </c>
      <c r="CQ21" s="46">
        <v>3</v>
      </c>
      <c r="CR21" s="46">
        <v>1</v>
      </c>
      <c r="CS21" s="46">
        <v>1</v>
      </c>
      <c r="CT21" s="46">
        <v>3</v>
      </c>
      <c r="CU21" s="46">
        <v>2</v>
      </c>
      <c r="CV21" s="46">
        <v>2</v>
      </c>
      <c r="CW21" s="46">
        <v>1</v>
      </c>
      <c r="CX21" s="46">
        <v>3</v>
      </c>
      <c r="CY21" s="46">
        <v>2</v>
      </c>
      <c r="CZ21" s="46">
        <v>1</v>
      </c>
      <c r="DA21" s="46">
        <v>1</v>
      </c>
      <c r="DB21" s="46">
        <v>9</v>
      </c>
      <c r="DC21" s="46">
        <v>1</v>
      </c>
      <c r="DD21" s="46">
        <v>1</v>
      </c>
      <c r="DE21" s="46">
        <v>1</v>
      </c>
      <c r="DF21" s="46">
        <v>4</v>
      </c>
      <c r="DG21" s="46">
        <v>3</v>
      </c>
      <c r="DH21" s="46">
        <v>1</v>
      </c>
      <c r="DI21" s="46">
        <v>1</v>
      </c>
      <c r="DJ21" s="46">
        <v>1</v>
      </c>
      <c r="DK21" s="46">
        <v>1</v>
      </c>
      <c r="DL21" s="46">
        <v>1</v>
      </c>
      <c r="DM21" s="46">
        <v>6</v>
      </c>
      <c r="DN21" s="46">
        <v>2</v>
      </c>
      <c r="DO21" s="46">
        <v>1</v>
      </c>
      <c r="DP21" s="46">
        <v>5</v>
      </c>
      <c r="DQ21" s="46">
        <v>3</v>
      </c>
      <c r="DR21" s="46">
        <v>3</v>
      </c>
      <c r="DS21" s="46">
        <v>1</v>
      </c>
      <c r="DT21" s="46"/>
      <c r="DU21" s="46">
        <v>1</v>
      </c>
      <c r="DV21" s="46">
        <v>1</v>
      </c>
      <c r="DW21" s="46">
        <v>17</v>
      </c>
      <c r="DX21" s="46">
        <v>3</v>
      </c>
      <c r="DY21" s="144">
        <f t="shared" ref="DY21" si="26">COUNT(AK21:DX21)</f>
        <v>87</v>
      </c>
      <c r="DZ21" s="49">
        <v>8</v>
      </c>
      <c r="EA21" s="46">
        <v>2</v>
      </c>
      <c r="EB21" s="46">
        <v>1</v>
      </c>
      <c r="EC21" s="46">
        <v>1</v>
      </c>
      <c r="ED21" s="46">
        <v>1</v>
      </c>
      <c r="EE21" s="46">
        <v>2</v>
      </c>
      <c r="EF21" s="46">
        <v>4</v>
      </c>
      <c r="EG21" s="46">
        <v>1</v>
      </c>
      <c r="EH21" s="46">
        <v>1</v>
      </c>
      <c r="EI21" s="46">
        <v>2</v>
      </c>
      <c r="EJ21" s="46">
        <v>1</v>
      </c>
      <c r="EK21" s="46">
        <v>1</v>
      </c>
      <c r="EL21" s="46">
        <v>3</v>
      </c>
      <c r="EM21" s="46">
        <v>2</v>
      </c>
      <c r="EN21" s="46">
        <v>1</v>
      </c>
      <c r="EO21" s="46">
        <v>2</v>
      </c>
      <c r="EP21" s="46"/>
      <c r="EQ21" s="46">
        <v>3</v>
      </c>
      <c r="ER21" s="46">
        <v>1</v>
      </c>
      <c r="ES21" s="46">
        <v>2</v>
      </c>
      <c r="ET21" s="46">
        <v>2</v>
      </c>
      <c r="EU21" s="46">
        <v>2</v>
      </c>
      <c r="EV21" s="46">
        <v>3</v>
      </c>
      <c r="EW21" s="46">
        <v>1</v>
      </c>
      <c r="EX21" s="46">
        <v>1</v>
      </c>
      <c r="EY21" s="46">
        <v>5</v>
      </c>
      <c r="EZ21" s="46">
        <v>1</v>
      </c>
      <c r="FA21" s="46"/>
      <c r="FB21" s="46">
        <v>1</v>
      </c>
      <c r="FC21" s="46">
        <v>2</v>
      </c>
      <c r="FD21" s="46">
        <v>1</v>
      </c>
      <c r="FE21" s="46">
        <v>1</v>
      </c>
      <c r="FF21" s="46">
        <v>1</v>
      </c>
      <c r="FG21" s="46">
        <v>4</v>
      </c>
      <c r="FH21" s="46">
        <v>2</v>
      </c>
      <c r="FI21" s="46">
        <v>2</v>
      </c>
      <c r="FJ21" s="46">
        <v>3</v>
      </c>
      <c r="FK21" s="46">
        <v>2</v>
      </c>
      <c r="FL21" s="46"/>
      <c r="FM21" s="46"/>
      <c r="FN21" s="46">
        <v>1</v>
      </c>
      <c r="FO21" s="46">
        <v>1</v>
      </c>
      <c r="FP21" s="46">
        <v>1</v>
      </c>
      <c r="FQ21" s="46">
        <v>2</v>
      </c>
      <c r="FR21" s="46"/>
      <c r="FS21" s="46">
        <v>4</v>
      </c>
      <c r="FT21" s="46">
        <v>1</v>
      </c>
      <c r="FU21" s="46">
        <v>1</v>
      </c>
      <c r="FV21" s="46">
        <v>9</v>
      </c>
      <c r="FW21" s="46">
        <v>1</v>
      </c>
      <c r="FX21" s="46">
        <v>1</v>
      </c>
      <c r="FY21" s="46">
        <v>1</v>
      </c>
      <c r="FZ21" s="46">
        <v>2</v>
      </c>
      <c r="GA21" s="46">
        <v>1</v>
      </c>
      <c r="GB21" s="46">
        <v>4</v>
      </c>
      <c r="GC21" s="46">
        <v>1</v>
      </c>
      <c r="GD21" s="46">
        <v>1</v>
      </c>
      <c r="GE21" s="46"/>
      <c r="GF21" s="46">
        <v>2</v>
      </c>
      <c r="GG21" s="46">
        <v>2</v>
      </c>
      <c r="GH21" s="46">
        <v>6</v>
      </c>
      <c r="GI21" s="277">
        <v>2</v>
      </c>
      <c r="GJ21" s="277">
        <v>2</v>
      </c>
      <c r="GK21" s="46">
        <v>2</v>
      </c>
      <c r="GL21" s="46">
        <v>2</v>
      </c>
      <c r="GM21" s="46">
        <v>3</v>
      </c>
      <c r="GN21" s="46">
        <v>1</v>
      </c>
      <c r="GO21" s="46"/>
      <c r="GP21" s="46">
        <v>2</v>
      </c>
      <c r="GQ21" s="46"/>
      <c r="GR21" s="46">
        <v>6</v>
      </c>
      <c r="GS21" s="46">
        <v>4</v>
      </c>
      <c r="GT21" s="46">
        <v>2</v>
      </c>
      <c r="GU21" s="46">
        <v>1</v>
      </c>
      <c r="GV21" s="46">
        <v>2</v>
      </c>
      <c r="GW21" s="46">
        <v>1</v>
      </c>
      <c r="GX21" s="46">
        <v>1</v>
      </c>
      <c r="GY21" s="46">
        <v>2</v>
      </c>
      <c r="GZ21" s="46">
        <v>2</v>
      </c>
      <c r="HA21" s="46">
        <v>2</v>
      </c>
      <c r="HB21" s="46">
        <v>1</v>
      </c>
      <c r="HC21" s="46">
        <v>1</v>
      </c>
      <c r="HD21" s="46">
        <v>1</v>
      </c>
      <c r="HE21" s="46">
        <v>1</v>
      </c>
      <c r="HF21" s="46">
        <v>4</v>
      </c>
      <c r="HG21" s="46">
        <v>1</v>
      </c>
      <c r="HH21" s="46">
        <v>1</v>
      </c>
      <c r="HI21" s="46">
        <v>6</v>
      </c>
      <c r="HJ21" s="46">
        <v>2</v>
      </c>
      <c r="HK21" s="46"/>
      <c r="HL21" s="46">
        <v>3</v>
      </c>
      <c r="HM21" s="46">
        <v>1</v>
      </c>
      <c r="HN21" s="46">
        <v>1</v>
      </c>
      <c r="HO21" s="46">
        <v>3</v>
      </c>
      <c r="HP21" s="46">
        <v>2</v>
      </c>
      <c r="HQ21" s="46">
        <v>16</v>
      </c>
      <c r="HR21" s="46">
        <v>3</v>
      </c>
      <c r="HS21" s="46">
        <v>1</v>
      </c>
      <c r="HT21" s="46">
        <v>5</v>
      </c>
      <c r="HU21" s="144">
        <f>COUNT(DZ21:HT21)</f>
        <v>90</v>
      </c>
      <c r="HV21" s="49">
        <v>4</v>
      </c>
      <c r="HW21" s="46">
        <v>4</v>
      </c>
      <c r="HX21" s="46">
        <v>1</v>
      </c>
      <c r="HY21" s="46">
        <v>1</v>
      </c>
      <c r="HZ21" s="46">
        <v>1</v>
      </c>
      <c r="IA21" s="46">
        <v>1</v>
      </c>
      <c r="IB21" s="46">
        <v>4</v>
      </c>
      <c r="IC21" s="46">
        <v>4</v>
      </c>
      <c r="ID21" s="46">
        <v>1</v>
      </c>
      <c r="IE21" s="46">
        <v>7</v>
      </c>
      <c r="IF21" s="46">
        <v>2</v>
      </c>
      <c r="IG21" s="46">
        <v>1</v>
      </c>
      <c r="IH21" s="46">
        <v>1</v>
      </c>
      <c r="II21" s="46">
        <v>6</v>
      </c>
      <c r="IJ21" s="46">
        <v>2</v>
      </c>
      <c r="IK21" s="46">
        <v>1</v>
      </c>
      <c r="IL21" s="46">
        <v>21</v>
      </c>
      <c r="IM21" s="46">
        <v>1</v>
      </c>
      <c r="IN21" s="46">
        <v>2</v>
      </c>
      <c r="IO21" s="46">
        <v>2</v>
      </c>
      <c r="IP21" s="46">
        <v>1</v>
      </c>
      <c r="IQ21" s="46">
        <v>1</v>
      </c>
      <c r="IR21" s="46">
        <v>1</v>
      </c>
      <c r="IS21" s="46">
        <v>1</v>
      </c>
      <c r="IT21" s="46">
        <v>4</v>
      </c>
      <c r="IU21" s="144">
        <f>COUNT(HV21:IT21)</f>
        <v>25</v>
      </c>
      <c r="IV21" s="49">
        <v>11</v>
      </c>
      <c r="IW21" s="46">
        <v>2</v>
      </c>
      <c r="IX21" s="53">
        <v>8</v>
      </c>
      <c r="IY21" s="46">
        <v>10</v>
      </c>
      <c r="IZ21" s="47">
        <v>4</v>
      </c>
      <c r="JA21" s="46">
        <v>7</v>
      </c>
      <c r="JB21" s="46">
        <v>10</v>
      </c>
      <c r="JC21" s="48">
        <v>4</v>
      </c>
      <c r="JD21" s="296" t="s">
        <v>479</v>
      </c>
      <c r="JE21" s="296" t="s">
        <v>478</v>
      </c>
    </row>
    <row r="22" spans="1:266">
      <c r="A22" s="12" t="s">
        <v>38</v>
      </c>
      <c r="B22" s="295" t="s">
        <v>98</v>
      </c>
      <c r="C22" s="13" t="s">
        <v>86</v>
      </c>
      <c r="D22" s="290">
        <f t="shared" ref="D22:D23" si="27">SUM(E22:I22)</f>
        <v>139.5</v>
      </c>
      <c r="E22" s="127">
        <f t="shared" ref="E22:E23" si="28">SUM(K22:AI22)</f>
        <v>9.5</v>
      </c>
      <c r="F22" s="14">
        <f t="shared" ref="F22:F23" si="29">SUM(AK22:DX22)</f>
        <v>26</v>
      </c>
      <c r="G22" s="121">
        <f t="shared" ref="G22:G62" si="30">SUM(DZ22:HT22)</f>
        <v>46</v>
      </c>
      <c r="H22" s="121">
        <f t="shared" ref="H22:H62" si="31">SUM(HV22:IT22)</f>
        <v>33</v>
      </c>
      <c r="I22" s="293">
        <f t="shared" ref="I22:I23" si="32">SUM(IV22:JC22)</f>
        <v>25</v>
      </c>
      <c r="J22" s="118"/>
      <c r="K22" s="61">
        <v>1</v>
      </c>
      <c r="L22" s="61"/>
      <c r="M22" s="61"/>
      <c r="N22" s="61"/>
      <c r="O22" s="61"/>
      <c r="P22" s="61"/>
      <c r="Q22" s="61"/>
      <c r="S22" s="61">
        <v>1</v>
      </c>
      <c r="T22" s="61"/>
      <c r="U22" s="61"/>
      <c r="V22" s="61"/>
      <c r="W22" s="61"/>
      <c r="X22" s="61"/>
      <c r="Y22" s="61"/>
      <c r="Z22" s="61"/>
      <c r="AA22" s="61"/>
      <c r="AB22" s="61"/>
      <c r="AC22" s="61">
        <v>2.5</v>
      </c>
      <c r="AD22" s="61"/>
      <c r="AE22" s="61"/>
      <c r="AF22" s="61"/>
      <c r="AG22" s="61">
        <v>1</v>
      </c>
      <c r="AH22" s="61"/>
      <c r="AI22" s="61">
        <v>4</v>
      </c>
      <c r="AJ22" s="229">
        <f t="shared" ref="AJ22:AJ62" si="33">COUNTIFS(J22:AI22,"&gt;0")</f>
        <v>5</v>
      </c>
      <c r="AK22" s="66"/>
      <c r="AL22" s="61"/>
      <c r="AM22" s="61"/>
      <c r="AN22" s="61"/>
      <c r="AO22" s="61">
        <v>1</v>
      </c>
      <c r="AP22" s="61"/>
      <c r="AQ22" s="61"/>
      <c r="AR22" s="61"/>
      <c r="AS22" s="61"/>
      <c r="AT22" s="61"/>
      <c r="AU22" s="61"/>
      <c r="AV22" s="61"/>
      <c r="AW22" s="61"/>
      <c r="AX22" s="61"/>
      <c r="AY22" s="61">
        <v>0</v>
      </c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>
        <v>2</v>
      </c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>
        <v>4.5</v>
      </c>
      <c r="CL22" s="61"/>
      <c r="CM22" s="61"/>
      <c r="CN22" s="61" t="s">
        <v>203</v>
      </c>
      <c r="CO22" s="61"/>
      <c r="CP22" s="61">
        <v>1</v>
      </c>
      <c r="CQ22" s="61"/>
      <c r="CR22" s="61"/>
      <c r="CS22" s="61"/>
      <c r="CT22" s="61"/>
      <c r="CU22" s="61">
        <v>2.5</v>
      </c>
      <c r="CV22" s="61"/>
      <c r="CW22" s="61"/>
      <c r="CX22" s="61">
        <v>2.5</v>
      </c>
      <c r="CY22" s="55"/>
      <c r="CZ22" s="61"/>
      <c r="DA22" s="61"/>
      <c r="DB22" s="61"/>
      <c r="DC22" s="61"/>
      <c r="DD22" s="61"/>
      <c r="DE22" s="61"/>
      <c r="DF22" s="61"/>
      <c r="DG22" s="61">
        <v>3.5</v>
      </c>
      <c r="DH22" s="61"/>
      <c r="DI22" s="61"/>
      <c r="DJ22" s="61"/>
      <c r="DK22" s="61"/>
      <c r="DL22" s="61"/>
      <c r="DM22" s="61">
        <v>5</v>
      </c>
      <c r="DN22" s="61"/>
      <c r="DO22" s="61"/>
      <c r="DP22" s="61"/>
      <c r="DQ22" s="61">
        <v>1</v>
      </c>
      <c r="DR22" s="55"/>
      <c r="DS22" s="61"/>
      <c r="DT22" s="61"/>
      <c r="DU22" s="61"/>
      <c r="DV22" s="61"/>
      <c r="DW22" s="61">
        <v>3</v>
      </c>
      <c r="DX22" s="61"/>
      <c r="DY22" s="229">
        <f>COUNTIFS(AK22:DX22,"&gt;0")</f>
        <v>10</v>
      </c>
      <c r="DZ22" s="66"/>
      <c r="EA22" s="61"/>
      <c r="EB22" s="61"/>
      <c r="EC22" s="61"/>
      <c r="ED22" s="61"/>
      <c r="EE22" s="61"/>
      <c r="EF22" s="61">
        <v>1</v>
      </c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>
        <v>3.5</v>
      </c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>
        <v>2.5</v>
      </c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>
        <v>8</v>
      </c>
      <c r="FW22" s="61"/>
      <c r="FX22" s="61"/>
      <c r="FY22" s="61"/>
      <c r="FZ22" s="61"/>
      <c r="GA22" s="61"/>
      <c r="GB22" s="61">
        <v>1</v>
      </c>
      <c r="GC22" s="61"/>
      <c r="GD22" s="61"/>
      <c r="GE22" s="61"/>
      <c r="GF22" s="61"/>
      <c r="GG22" s="61"/>
      <c r="GH22" s="61"/>
      <c r="GI22" s="278"/>
      <c r="GJ22" s="278"/>
      <c r="GK22" s="61"/>
      <c r="GL22" s="61"/>
      <c r="GM22" s="61">
        <v>3.5</v>
      </c>
      <c r="GN22" s="61"/>
      <c r="GO22" s="61"/>
      <c r="GP22" s="61">
        <v>2.5</v>
      </c>
      <c r="GQ22" s="61"/>
      <c r="GR22" s="61"/>
      <c r="GS22" s="61"/>
      <c r="GT22" s="61">
        <v>2</v>
      </c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>
        <v>6.5</v>
      </c>
      <c r="HJ22" s="61"/>
      <c r="HK22" s="61"/>
      <c r="HL22" s="61"/>
      <c r="HM22" s="61"/>
      <c r="HN22" s="61"/>
      <c r="HO22" s="61">
        <v>3.5</v>
      </c>
      <c r="HP22" s="55"/>
      <c r="HQ22" s="61">
        <v>12</v>
      </c>
      <c r="HR22" s="62"/>
      <c r="HS22" s="62"/>
      <c r="HT22" s="62"/>
      <c r="HU22" s="229">
        <f t="shared" ref="HU22:HU62" si="34">COUNTIFS(DZ22:HT22,"&gt;0")</f>
        <v>11</v>
      </c>
      <c r="HV22" s="66">
        <v>2.5</v>
      </c>
      <c r="HW22" s="61"/>
      <c r="HX22" s="61"/>
      <c r="HY22" s="61"/>
      <c r="HZ22" s="61"/>
      <c r="IA22" s="61"/>
      <c r="IB22" s="61"/>
      <c r="IC22" s="61"/>
      <c r="ID22" s="61"/>
      <c r="IE22" s="61">
        <v>6.5</v>
      </c>
      <c r="IF22" s="61"/>
      <c r="IG22" s="61"/>
      <c r="IH22" s="55"/>
      <c r="II22" s="61">
        <v>2.5</v>
      </c>
      <c r="IJ22" s="61"/>
      <c r="IK22" s="61"/>
      <c r="IL22" s="283">
        <v>21.5</v>
      </c>
      <c r="IM22" s="61"/>
      <c r="IN22" s="61"/>
      <c r="IO22" s="61"/>
      <c r="IP22" s="61"/>
      <c r="IQ22" s="61"/>
      <c r="IR22" s="61"/>
      <c r="IS22" s="61"/>
      <c r="IT22" s="9"/>
      <c r="IU22" s="229">
        <f t="shared" ref="IU22:IU62" si="35">COUNTIFS(HV22:IT22,"&gt;0")</f>
        <v>4</v>
      </c>
      <c r="IV22" s="220">
        <f>10/2</f>
        <v>5</v>
      </c>
      <c r="IW22" s="97"/>
      <c r="IX22" s="288">
        <f>7/2</f>
        <v>3.5</v>
      </c>
      <c r="IY22" s="294">
        <f>10.5/2</f>
        <v>5.25</v>
      </c>
      <c r="IZ22" s="285">
        <f>4.5/2</f>
        <v>2.25</v>
      </c>
      <c r="JA22" s="259">
        <f>6/2</f>
        <v>3</v>
      </c>
      <c r="JB22" s="223">
        <f>9/2</f>
        <v>4.5</v>
      </c>
      <c r="JC22" s="265">
        <f>3/2</f>
        <v>1.5</v>
      </c>
      <c r="JD22" s="229">
        <f>AJ22+DY22+HU22+IU22</f>
        <v>30</v>
      </c>
      <c r="JE22" s="297">
        <f>D22/JD22</f>
        <v>4.6500000000000004</v>
      </c>
    </row>
    <row r="23" spans="1:266">
      <c r="A23" s="18" t="s">
        <v>85</v>
      </c>
      <c r="B23" s="187" t="s">
        <v>456</v>
      </c>
      <c r="C23" s="54" t="s">
        <v>93</v>
      </c>
      <c r="D23" s="123">
        <f t="shared" si="27"/>
        <v>94</v>
      </c>
      <c r="E23" s="134">
        <f t="shared" si="28"/>
        <v>18.5</v>
      </c>
      <c r="F23" s="257">
        <f t="shared" si="29"/>
        <v>31</v>
      </c>
      <c r="G23" s="132">
        <f t="shared" si="30"/>
        <v>26.5</v>
      </c>
      <c r="H23" s="14">
        <f t="shared" si="31"/>
        <v>18</v>
      </c>
      <c r="I23" s="125">
        <f t="shared" si="32"/>
        <v>0</v>
      </c>
      <c r="J23" s="118"/>
      <c r="K23" s="61"/>
      <c r="L23" s="61"/>
      <c r="M23" s="61"/>
      <c r="N23" s="61">
        <v>1</v>
      </c>
      <c r="O23" s="61"/>
      <c r="P23" s="61"/>
      <c r="Q23" s="61">
        <v>3.5</v>
      </c>
      <c r="R23" s="61">
        <v>3.5</v>
      </c>
      <c r="S23" s="61"/>
      <c r="T23" s="61"/>
      <c r="U23" s="61"/>
      <c r="V23" s="61">
        <v>2.5</v>
      </c>
      <c r="W23" s="61">
        <v>3.5</v>
      </c>
      <c r="X23" s="61"/>
      <c r="Y23" s="61">
        <v>2</v>
      </c>
      <c r="Z23" s="61"/>
      <c r="AA23" s="61"/>
      <c r="AC23" s="61"/>
      <c r="AD23" s="61"/>
      <c r="AE23" s="61"/>
      <c r="AF23" s="61"/>
      <c r="AG23" s="61"/>
      <c r="AH23" s="61">
        <v>2.5</v>
      </c>
      <c r="AI23" s="61"/>
      <c r="AJ23" s="229">
        <f t="shared" si="33"/>
        <v>7</v>
      </c>
      <c r="AK23" s="66"/>
      <c r="AL23" s="61"/>
      <c r="AM23" s="61"/>
      <c r="AN23" s="61"/>
      <c r="AO23" s="61"/>
      <c r="AP23" s="61"/>
      <c r="AQ23" s="61">
        <v>1</v>
      </c>
      <c r="AR23" s="61"/>
      <c r="AS23" s="61"/>
      <c r="AT23" s="61">
        <v>1</v>
      </c>
      <c r="AU23" s="61"/>
      <c r="AV23" s="61"/>
      <c r="AW23" s="61"/>
      <c r="AX23" s="61"/>
      <c r="AY23" s="61"/>
      <c r="AZ23" s="61">
        <v>2</v>
      </c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>
        <v>2.5</v>
      </c>
      <c r="BY23" s="61"/>
      <c r="BZ23" s="61"/>
      <c r="CA23" s="61"/>
      <c r="CB23" s="61"/>
      <c r="CC23" s="61">
        <v>1</v>
      </c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>
        <v>3.5</v>
      </c>
      <c r="CR23" s="61"/>
      <c r="CS23" s="61"/>
      <c r="CT23" s="61"/>
      <c r="CU23" s="61"/>
      <c r="CV23" s="61">
        <v>1</v>
      </c>
      <c r="CW23" s="61"/>
      <c r="CX23" s="61"/>
      <c r="CY23" s="61">
        <v>2.5</v>
      </c>
      <c r="CZ23" s="61"/>
      <c r="DA23" s="61">
        <v>1</v>
      </c>
      <c r="DB23" s="61"/>
      <c r="DC23" s="61"/>
      <c r="DD23" s="61"/>
      <c r="DE23" s="61"/>
      <c r="DF23" s="61">
        <v>4.5</v>
      </c>
      <c r="DG23" s="61"/>
      <c r="DH23" s="61"/>
      <c r="DI23" s="61"/>
      <c r="DJ23" s="61"/>
      <c r="DK23" s="61"/>
      <c r="DL23" s="61"/>
      <c r="DM23" s="61">
        <v>4</v>
      </c>
      <c r="DN23" s="61"/>
      <c r="DO23" s="61"/>
      <c r="DP23" s="61">
        <v>3.5</v>
      </c>
      <c r="DQ23" s="61"/>
      <c r="DR23" s="61">
        <v>3.5</v>
      </c>
      <c r="DS23" s="61"/>
      <c r="DT23" s="61"/>
      <c r="DU23" s="61"/>
      <c r="DV23" s="61"/>
      <c r="DW23" s="61"/>
      <c r="DX23" s="61"/>
      <c r="DY23" s="229">
        <f t="shared" ref="DY23:DY62" si="36">COUNTIFS(AK23:DX23,"&gt;0")</f>
        <v>13</v>
      </c>
      <c r="DZ23" s="66">
        <v>2.5</v>
      </c>
      <c r="EA23" s="61">
        <v>2.5</v>
      </c>
      <c r="EB23" s="61"/>
      <c r="EC23" s="61"/>
      <c r="ED23" s="61"/>
      <c r="EE23" s="61"/>
      <c r="EF23" s="61"/>
      <c r="EG23" s="61"/>
      <c r="EH23" s="61"/>
      <c r="EI23" s="61">
        <v>2.5</v>
      </c>
      <c r="EJ23" s="61"/>
      <c r="EK23" s="61"/>
      <c r="EL23" s="61"/>
      <c r="EM23" s="61">
        <v>2.5</v>
      </c>
      <c r="EN23" s="61"/>
      <c r="EO23" s="61">
        <v>1</v>
      </c>
      <c r="EP23" s="61"/>
      <c r="EQ23" s="61"/>
      <c r="ER23" s="61">
        <v>1</v>
      </c>
      <c r="ES23" s="61"/>
      <c r="ET23" s="61"/>
      <c r="EU23" s="61">
        <v>1</v>
      </c>
      <c r="EV23" s="61"/>
      <c r="EW23" s="61"/>
      <c r="EX23" s="61"/>
      <c r="EY23" s="61"/>
      <c r="EZ23" s="61"/>
      <c r="FA23" s="61"/>
      <c r="FB23" s="61"/>
      <c r="FC23" s="61"/>
      <c r="FD23" s="61">
        <v>2</v>
      </c>
      <c r="FE23" s="61"/>
      <c r="FF23" s="61">
        <v>1</v>
      </c>
      <c r="FG23" s="61"/>
      <c r="FH23" s="61"/>
      <c r="FI23" s="61">
        <v>2.5</v>
      </c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>
        <v>3</v>
      </c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278"/>
      <c r="GJ23" s="278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>
        <v>2.5</v>
      </c>
      <c r="HM23" s="61"/>
      <c r="HN23" s="61"/>
      <c r="HO23" s="61"/>
      <c r="HP23" s="61"/>
      <c r="HQ23" s="61"/>
      <c r="HR23" s="61"/>
      <c r="HS23" s="61"/>
      <c r="HT23" s="61">
        <v>2.5</v>
      </c>
      <c r="HU23" s="229">
        <f t="shared" si="34"/>
        <v>13</v>
      </c>
      <c r="HV23" s="66"/>
      <c r="HW23" s="61">
        <v>2.5</v>
      </c>
      <c r="HX23" s="61"/>
      <c r="HY23" s="61"/>
      <c r="HZ23" s="61"/>
      <c r="IA23" s="61"/>
      <c r="IB23" s="61">
        <v>3.5</v>
      </c>
      <c r="IC23" s="61">
        <v>3.5</v>
      </c>
      <c r="ID23" s="61"/>
      <c r="IE23" s="61"/>
      <c r="IF23" s="61"/>
      <c r="IG23" s="61"/>
      <c r="IH23" s="61"/>
      <c r="II23" s="61"/>
      <c r="IJ23" s="61"/>
      <c r="IK23" s="61"/>
      <c r="IL23" s="61">
        <v>6</v>
      </c>
      <c r="IM23" s="61"/>
      <c r="IN23" s="61">
        <v>2.5</v>
      </c>
      <c r="IO23" s="61"/>
      <c r="IP23" s="61"/>
      <c r="IQ23" s="61"/>
      <c r="IR23" s="61"/>
      <c r="IS23" s="61"/>
      <c r="IT23" s="9"/>
      <c r="IU23" s="229">
        <f t="shared" si="35"/>
        <v>5</v>
      </c>
      <c r="IV23" s="96"/>
      <c r="IW23" s="97"/>
      <c r="IX23" s="98"/>
      <c r="IY23" s="97"/>
      <c r="IZ23" s="99"/>
      <c r="JA23" s="97"/>
      <c r="JB23" s="97"/>
      <c r="JC23" s="100"/>
      <c r="JD23" s="229">
        <f t="shared" ref="JD23:JD62" si="37">AJ23+DY23+HU23+IU23</f>
        <v>38</v>
      </c>
      <c r="JE23" s="297">
        <f t="shared" ref="JE23:JE62" si="38">D23/JD23</f>
        <v>2.4736842105263159</v>
      </c>
    </row>
    <row r="24" spans="1:266">
      <c r="A24" s="18" t="s">
        <v>97</v>
      </c>
      <c r="B24" s="187" t="s">
        <v>452</v>
      </c>
      <c r="C24" s="54" t="s">
        <v>91</v>
      </c>
      <c r="D24" s="176">
        <f t="shared" ref="D24:D25" si="39">SUM(E24:I24)</f>
        <v>69.75</v>
      </c>
      <c r="E24" s="127">
        <f t="shared" ref="E24:E25" si="40">SUM(K24:AI24)</f>
        <v>9.5</v>
      </c>
      <c r="F24" s="175">
        <f t="shared" ref="F24:F25" si="41">SUM(AK24:DX24)</f>
        <v>14.75</v>
      </c>
      <c r="G24" s="14">
        <f t="shared" ref="G24:G25" si="42">SUM(DZ24:HT24)</f>
        <v>33</v>
      </c>
      <c r="H24" s="14">
        <f t="shared" si="31"/>
        <v>9</v>
      </c>
      <c r="I24" s="218">
        <f t="shared" ref="I24:I25" si="43">SUM(IV24:JC24)</f>
        <v>3.5</v>
      </c>
      <c r="J24" s="118"/>
      <c r="K24" s="61"/>
      <c r="L24" s="61"/>
      <c r="M24" s="61"/>
      <c r="N24" s="61"/>
      <c r="O24" s="61">
        <v>1</v>
      </c>
      <c r="P24" s="61"/>
      <c r="Q24" s="61">
        <v>2</v>
      </c>
      <c r="R24" s="61">
        <v>1.5</v>
      </c>
      <c r="S24" s="61"/>
      <c r="T24" s="61">
        <v>1</v>
      </c>
      <c r="U24" s="61"/>
      <c r="V24" s="61">
        <v>1</v>
      </c>
      <c r="W24" s="61">
        <v>1</v>
      </c>
      <c r="X24" s="61"/>
      <c r="Y24" s="61"/>
      <c r="Z24" s="61"/>
      <c r="AA24" s="61"/>
      <c r="AB24" s="61">
        <v>1</v>
      </c>
      <c r="AC24" s="61"/>
      <c r="AD24" s="61"/>
      <c r="AE24" s="61"/>
      <c r="AF24" s="61"/>
      <c r="AG24" s="61"/>
      <c r="AH24" s="61">
        <v>1</v>
      </c>
      <c r="AI24" s="61"/>
      <c r="AJ24" s="244">
        <f t="shared" ref="AJ24:AJ25" si="44">COUNTIFS(J24:AI24,"&gt;0")</f>
        <v>8</v>
      </c>
      <c r="AK24" s="66">
        <v>1</v>
      </c>
      <c r="AL24" s="61"/>
      <c r="AM24" s="61"/>
      <c r="AN24" s="61"/>
      <c r="AO24" s="61"/>
      <c r="AP24" s="61"/>
      <c r="AQ24" s="61"/>
      <c r="AR24" s="61"/>
      <c r="AS24" s="61"/>
      <c r="AT24" s="61">
        <v>1</v>
      </c>
      <c r="AU24" s="61"/>
      <c r="AV24" s="61"/>
      <c r="AW24" s="61">
        <v>1</v>
      </c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174">
        <f>1+((1+2.5)/2)</f>
        <v>2.75</v>
      </c>
      <c r="BP24" s="61"/>
      <c r="BQ24" s="61"/>
      <c r="BR24" s="61"/>
      <c r="BS24" s="61"/>
      <c r="BT24" s="61"/>
      <c r="BU24" s="61"/>
      <c r="BV24" s="61"/>
      <c r="BW24" s="61"/>
      <c r="BX24" s="61">
        <v>1</v>
      </c>
      <c r="BY24" s="61"/>
      <c r="BZ24" s="61"/>
      <c r="CA24" s="61"/>
      <c r="CB24" s="61"/>
      <c r="CC24" s="61">
        <v>1</v>
      </c>
      <c r="CD24" s="61"/>
      <c r="CE24" s="61"/>
      <c r="CF24" s="61"/>
      <c r="CG24" s="61"/>
      <c r="CH24" s="61"/>
      <c r="CI24" s="61">
        <v>2</v>
      </c>
      <c r="CJ24" s="61"/>
      <c r="CK24" s="61"/>
      <c r="CL24" s="61"/>
      <c r="CM24" s="61"/>
      <c r="CN24" s="61"/>
      <c r="CO24" s="61"/>
      <c r="CP24" s="61"/>
      <c r="CQ24" s="61">
        <v>1</v>
      </c>
      <c r="CR24" s="61"/>
      <c r="CS24" s="61"/>
      <c r="CT24" s="61"/>
      <c r="CU24" s="61"/>
      <c r="CV24" s="61"/>
      <c r="CW24" s="61"/>
      <c r="CX24" s="61"/>
      <c r="CY24" s="61">
        <v>1</v>
      </c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>
        <v>1</v>
      </c>
      <c r="DL24" s="55"/>
      <c r="DM24" s="61"/>
      <c r="DN24" s="61"/>
      <c r="DO24" s="61"/>
      <c r="DP24" s="61">
        <v>0</v>
      </c>
      <c r="DQ24" s="61"/>
      <c r="DR24" s="61">
        <v>2</v>
      </c>
      <c r="DS24" s="61"/>
      <c r="DT24" s="61"/>
      <c r="DU24" s="61"/>
      <c r="DV24" s="61"/>
      <c r="DW24" s="61"/>
      <c r="DX24" s="61"/>
      <c r="DY24" s="229">
        <f t="shared" ref="DY24:DY25" si="45">COUNTIFS(AK24:DX24,"&gt;0")</f>
        <v>11</v>
      </c>
      <c r="DZ24" s="66">
        <v>0</v>
      </c>
      <c r="EA24" s="61"/>
      <c r="EB24" s="61"/>
      <c r="EC24" s="61"/>
      <c r="ED24" s="61"/>
      <c r="EE24" s="61"/>
      <c r="EF24" s="61"/>
      <c r="EG24" s="61"/>
      <c r="EH24" s="61"/>
      <c r="EI24" s="61">
        <v>1</v>
      </c>
      <c r="EJ24" s="61"/>
      <c r="EK24" s="61"/>
      <c r="EL24" s="61">
        <v>1</v>
      </c>
      <c r="EM24" s="61">
        <v>1</v>
      </c>
      <c r="EN24" s="61"/>
      <c r="EO24" s="61">
        <v>1</v>
      </c>
      <c r="EP24" s="61"/>
      <c r="EQ24" s="61"/>
      <c r="ER24" s="61"/>
      <c r="ES24" s="61"/>
      <c r="ET24" s="61"/>
      <c r="EU24" s="61">
        <v>1</v>
      </c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>
        <v>1</v>
      </c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>
        <v>7</v>
      </c>
      <c r="FW24" s="61"/>
      <c r="FX24" s="61"/>
      <c r="FY24" s="61">
        <v>2.5</v>
      </c>
      <c r="FZ24" s="61"/>
      <c r="GA24" s="61"/>
      <c r="GB24" s="61"/>
      <c r="GC24" s="61"/>
      <c r="GD24" s="61"/>
      <c r="GE24" s="61"/>
      <c r="GF24" s="61"/>
      <c r="GG24" s="61"/>
      <c r="GH24" s="61">
        <v>1</v>
      </c>
      <c r="GI24" s="278"/>
      <c r="GJ24" s="278">
        <v>1</v>
      </c>
      <c r="GK24" s="61"/>
      <c r="GL24" s="61"/>
      <c r="GM24" s="61"/>
      <c r="GN24" s="61"/>
      <c r="GO24" s="61"/>
      <c r="GP24" s="61"/>
      <c r="GQ24" s="61"/>
      <c r="GR24" s="61">
        <v>2.5</v>
      </c>
      <c r="GS24" s="61"/>
      <c r="GT24" s="61"/>
      <c r="GU24" s="61"/>
      <c r="GV24" s="61">
        <v>1</v>
      </c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3"/>
      <c r="HL24" s="63"/>
      <c r="HM24" s="63"/>
      <c r="HN24" s="61"/>
      <c r="HO24" s="61"/>
      <c r="HP24" s="61"/>
      <c r="HQ24" s="61">
        <v>11</v>
      </c>
      <c r="HR24" s="61"/>
      <c r="HS24" s="61"/>
      <c r="HT24" s="61">
        <v>1</v>
      </c>
      <c r="HU24" s="229">
        <f t="shared" ref="HU24:HU25" si="46">COUNTIFS(DZ24:HT24,"&gt;0")</f>
        <v>14</v>
      </c>
      <c r="HV24" s="66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>
        <v>9</v>
      </c>
      <c r="IM24" s="61"/>
      <c r="IN24" s="61"/>
      <c r="IO24" s="61"/>
      <c r="IP24" s="61"/>
      <c r="IQ24" s="61"/>
      <c r="IR24" s="61"/>
      <c r="IS24" s="61"/>
      <c r="IT24" s="9"/>
      <c r="IU24" s="229">
        <f t="shared" si="35"/>
        <v>1</v>
      </c>
      <c r="IV24" s="168">
        <f>7/2</f>
        <v>3.5</v>
      </c>
      <c r="IW24" s="97"/>
      <c r="IX24" s="98"/>
      <c r="IY24" s="97"/>
      <c r="IZ24" s="99"/>
      <c r="JA24" s="97"/>
      <c r="JB24" s="97"/>
      <c r="JC24" s="100"/>
      <c r="JD24" s="229">
        <f t="shared" si="37"/>
        <v>34</v>
      </c>
      <c r="JE24" s="297">
        <f t="shared" si="38"/>
        <v>2.0514705882352939</v>
      </c>
    </row>
    <row r="25" spans="1:266">
      <c r="A25" s="18" t="s">
        <v>106</v>
      </c>
      <c r="B25" s="187" t="s">
        <v>450</v>
      </c>
      <c r="C25" s="54" t="s">
        <v>113</v>
      </c>
      <c r="D25" s="126">
        <f t="shared" si="39"/>
        <v>65.5</v>
      </c>
      <c r="E25" s="132">
        <f t="shared" si="40"/>
        <v>3.5</v>
      </c>
      <c r="F25" s="132">
        <f t="shared" si="41"/>
        <v>6.5</v>
      </c>
      <c r="G25" s="132">
        <f t="shared" si="42"/>
        <v>26.5</v>
      </c>
      <c r="H25" s="132">
        <f t="shared" si="31"/>
        <v>20.5</v>
      </c>
      <c r="I25" s="167">
        <f t="shared" si="43"/>
        <v>8.5</v>
      </c>
      <c r="J25" s="118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3"/>
      <c r="Y25" s="63"/>
      <c r="Z25" s="61"/>
      <c r="AA25" s="61"/>
      <c r="AB25" s="61"/>
      <c r="AC25" s="61">
        <v>1</v>
      </c>
      <c r="AD25" s="61">
        <v>1</v>
      </c>
      <c r="AE25" s="61"/>
      <c r="AF25" s="61"/>
      <c r="AG25" s="61"/>
      <c r="AH25" s="61"/>
      <c r="AI25" s="61">
        <v>1.5</v>
      </c>
      <c r="AJ25" s="229">
        <f t="shared" si="44"/>
        <v>3</v>
      </c>
      <c r="AK25" s="66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>
        <v>1</v>
      </c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>
        <v>1</v>
      </c>
      <c r="CQ25" s="61"/>
      <c r="CR25" s="61"/>
      <c r="CS25" s="61"/>
      <c r="CT25" s="61"/>
      <c r="CU25" s="61"/>
      <c r="CV25" s="61"/>
      <c r="CW25" s="61"/>
      <c r="CX25" s="61">
        <v>1</v>
      </c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>
        <v>1</v>
      </c>
      <c r="DJ25" s="55"/>
      <c r="DK25" s="55"/>
      <c r="DL25" s="55"/>
      <c r="DM25" s="61"/>
      <c r="DN25" s="61"/>
      <c r="DO25" s="61"/>
      <c r="DP25" s="61"/>
      <c r="DQ25" s="61">
        <v>2.5</v>
      </c>
      <c r="DR25" s="61"/>
      <c r="DS25" s="61"/>
      <c r="DT25" s="61"/>
      <c r="DU25" s="61"/>
      <c r="DV25" s="61"/>
      <c r="DW25" s="61"/>
      <c r="DX25" s="61"/>
      <c r="DY25" s="229">
        <f t="shared" si="45"/>
        <v>5</v>
      </c>
      <c r="DZ25" s="66"/>
      <c r="EA25" s="61"/>
      <c r="EB25" s="61"/>
      <c r="EC25" s="61"/>
      <c r="ED25" s="61"/>
      <c r="EE25" s="61"/>
      <c r="EF25" s="61">
        <v>3.5</v>
      </c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>
        <v>1</v>
      </c>
      <c r="FT25" s="61"/>
      <c r="FU25" s="61"/>
      <c r="FV25" s="61">
        <v>3</v>
      </c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278"/>
      <c r="GJ25" s="278"/>
      <c r="GK25" s="61"/>
      <c r="GL25" s="61"/>
      <c r="GM25" s="61">
        <v>1</v>
      </c>
      <c r="GN25" s="61"/>
      <c r="GO25" s="61"/>
      <c r="GP25" s="61"/>
      <c r="GQ25" s="61"/>
      <c r="GR25" s="61"/>
      <c r="GS25" s="61">
        <v>3</v>
      </c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>
        <v>1</v>
      </c>
      <c r="HF25" s="61"/>
      <c r="HG25" s="61"/>
      <c r="HH25" s="61"/>
      <c r="HI25" s="61">
        <v>5</v>
      </c>
      <c r="HJ25" s="61">
        <v>1</v>
      </c>
      <c r="HK25" s="61"/>
      <c r="HL25" s="61"/>
      <c r="HM25" s="61"/>
      <c r="HN25" s="61"/>
      <c r="HO25" s="61"/>
      <c r="HP25" s="61"/>
      <c r="HQ25" s="61">
        <v>8</v>
      </c>
      <c r="HR25" s="61"/>
      <c r="HS25" s="61"/>
      <c r="HT25" s="61"/>
      <c r="HU25" s="229">
        <f t="shared" si="46"/>
        <v>9</v>
      </c>
      <c r="HV25" s="66"/>
      <c r="HW25" s="61"/>
      <c r="HX25" s="61"/>
      <c r="HY25" s="61"/>
      <c r="HZ25" s="61"/>
      <c r="IA25" s="61"/>
      <c r="IB25" s="61"/>
      <c r="IC25" s="61"/>
      <c r="ID25" s="61"/>
      <c r="IE25" s="61">
        <v>5</v>
      </c>
      <c r="IF25" s="61"/>
      <c r="IG25" s="61"/>
      <c r="IH25" s="61"/>
      <c r="II25" s="61">
        <v>3.5</v>
      </c>
      <c r="IJ25" s="61"/>
      <c r="IK25" s="61"/>
      <c r="IL25" s="61">
        <v>12</v>
      </c>
      <c r="IM25" s="61"/>
      <c r="IN25" s="61"/>
      <c r="IO25" s="61"/>
      <c r="IP25" s="61"/>
      <c r="IQ25" s="61"/>
      <c r="IR25" s="61"/>
      <c r="IS25" s="61"/>
      <c r="IT25" s="9"/>
      <c r="IU25" s="229">
        <f t="shared" si="35"/>
        <v>3</v>
      </c>
      <c r="IV25" s="259">
        <f>8/2</f>
        <v>4</v>
      </c>
      <c r="IW25" s="97"/>
      <c r="IX25" s="287">
        <f>6/2</f>
        <v>3</v>
      </c>
      <c r="IY25" s="97"/>
      <c r="IZ25" s="99"/>
      <c r="JA25" s="97"/>
      <c r="JB25" s="168">
        <f>3/2</f>
        <v>1.5</v>
      </c>
      <c r="JC25" s="100"/>
      <c r="JD25" s="229">
        <f t="shared" si="37"/>
        <v>20</v>
      </c>
      <c r="JE25" s="297">
        <f t="shared" si="38"/>
        <v>3.2749999999999999</v>
      </c>
    </row>
    <row r="26" spans="1:266">
      <c r="A26" s="18" t="s">
        <v>109</v>
      </c>
      <c r="B26" s="187" t="s">
        <v>465</v>
      </c>
      <c r="C26" s="54" t="s">
        <v>104</v>
      </c>
      <c r="D26" s="126">
        <f t="shared" ref="D26" si="47">SUM(E26:I26)</f>
        <v>62.5</v>
      </c>
      <c r="E26" s="132">
        <f t="shared" ref="E26" si="48">SUM(K26:AI26)</f>
        <v>4.5</v>
      </c>
      <c r="F26" s="132">
        <f t="shared" ref="F26" si="49">SUM(AK26:DX26)</f>
        <v>18.5</v>
      </c>
      <c r="G26" s="14">
        <f t="shared" ref="G26" si="50">SUM(DZ26:HT26)</f>
        <v>20</v>
      </c>
      <c r="H26" s="14">
        <f t="shared" si="31"/>
        <v>17</v>
      </c>
      <c r="I26" s="167">
        <f t="shared" ref="I26" si="51">SUM(IV26:JC26)</f>
        <v>2.5</v>
      </c>
      <c r="J26" s="118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>
        <v>2</v>
      </c>
      <c r="X26" s="61"/>
      <c r="Y26" s="61"/>
      <c r="Z26" s="61"/>
      <c r="AA26" s="61"/>
      <c r="AB26" s="61">
        <v>2.5</v>
      </c>
      <c r="AC26" s="61"/>
      <c r="AD26" s="61"/>
      <c r="AE26" s="61"/>
      <c r="AF26" s="61"/>
      <c r="AG26" s="61"/>
      <c r="AH26" s="61"/>
      <c r="AI26" s="61"/>
      <c r="AJ26" s="229">
        <f t="shared" ref="AJ26" si="52">COUNTIFS(J26:AI26,"&gt;0")</f>
        <v>2</v>
      </c>
      <c r="AK26" s="66"/>
      <c r="AL26" s="61"/>
      <c r="AM26" s="61"/>
      <c r="AN26" s="61"/>
      <c r="AO26" s="61"/>
      <c r="AP26" s="61"/>
      <c r="AQ26" s="61"/>
      <c r="AR26" s="61"/>
      <c r="AS26" s="61"/>
      <c r="AT26" s="61">
        <v>2.5</v>
      </c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>
        <v>2.5</v>
      </c>
      <c r="BV26" s="61"/>
      <c r="BW26" s="61"/>
      <c r="BX26" s="61"/>
      <c r="BY26" s="61"/>
      <c r="BZ26" s="61"/>
      <c r="CA26" s="61"/>
      <c r="CB26" s="61"/>
      <c r="CC26" s="61">
        <v>2.5</v>
      </c>
      <c r="CD26" s="61"/>
      <c r="CE26" s="61"/>
      <c r="CF26" s="61"/>
      <c r="CG26" s="61"/>
      <c r="CH26" s="61"/>
      <c r="CI26" s="61">
        <v>2.5</v>
      </c>
      <c r="CJ26" s="61"/>
      <c r="CK26" s="61"/>
      <c r="CL26" s="61"/>
      <c r="CM26" s="61"/>
      <c r="CN26" s="61"/>
      <c r="CO26" s="61">
        <v>2.5</v>
      </c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>
        <v>1</v>
      </c>
      <c r="DA26" s="61"/>
      <c r="DB26" s="61"/>
      <c r="DC26" s="61"/>
      <c r="DD26" s="61"/>
      <c r="DE26" s="61"/>
      <c r="DF26" s="61"/>
      <c r="DG26" s="61"/>
      <c r="DH26" s="61">
        <v>1</v>
      </c>
      <c r="DI26" s="55"/>
      <c r="DJ26" s="55"/>
      <c r="DK26" s="55"/>
      <c r="DL26" s="55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>
        <v>4</v>
      </c>
      <c r="DX26" s="61"/>
      <c r="DY26" s="229">
        <f t="shared" ref="DY26" si="53">COUNTIFS(AK26:DX26,"&gt;0")</f>
        <v>8</v>
      </c>
      <c r="DZ26" s="66">
        <v>2.5</v>
      </c>
      <c r="EA26" s="61"/>
      <c r="EB26" s="61"/>
      <c r="EC26" s="61"/>
      <c r="ED26" s="61"/>
      <c r="EE26" s="61">
        <v>2.5</v>
      </c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>
        <v>2.5</v>
      </c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>
        <v>2.5</v>
      </c>
      <c r="GI26" s="278"/>
      <c r="GJ26" s="278"/>
      <c r="GK26" s="61"/>
      <c r="GL26" s="61"/>
      <c r="GM26" s="61"/>
      <c r="GN26" s="61"/>
      <c r="GO26" s="61"/>
      <c r="GP26" s="61"/>
      <c r="GQ26" s="61"/>
      <c r="GR26" s="61">
        <v>2.5</v>
      </c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>
        <v>2.5</v>
      </c>
      <c r="HG26" s="61"/>
      <c r="HH26" s="61"/>
      <c r="HI26" s="61"/>
      <c r="HJ26" s="61"/>
      <c r="HK26" s="61"/>
      <c r="HL26" s="61"/>
      <c r="HM26" s="61"/>
      <c r="HN26" s="61"/>
      <c r="HO26" s="61"/>
      <c r="HP26" s="61">
        <v>0</v>
      </c>
      <c r="HQ26" s="61">
        <v>5</v>
      </c>
      <c r="HR26" s="61"/>
      <c r="HS26" s="61"/>
      <c r="HT26" s="61"/>
      <c r="HU26" s="229">
        <f t="shared" ref="HU26" si="54">COUNTIFS(DZ26:HT26,"&gt;0")</f>
        <v>7</v>
      </c>
      <c r="HV26" s="66">
        <v>1</v>
      </c>
      <c r="HW26" s="61"/>
      <c r="HX26" s="61"/>
      <c r="HY26" s="61"/>
      <c r="HZ26" s="61"/>
      <c r="IA26" s="61"/>
      <c r="IB26" s="61"/>
      <c r="IC26" s="61"/>
      <c r="ID26" s="61"/>
      <c r="IE26" s="61">
        <v>3</v>
      </c>
      <c r="IF26" s="61"/>
      <c r="IG26" s="61"/>
      <c r="IH26" s="61"/>
      <c r="II26" s="61">
        <v>2</v>
      </c>
      <c r="IJ26" s="61"/>
      <c r="IK26" s="61"/>
      <c r="IL26" s="61">
        <v>10</v>
      </c>
      <c r="IM26" s="61"/>
      <c r="IN26" s="61"/>
      <c r="IO26" s="61"/>
      <c r="IP26" s="61"/>
      <c r="IQ26" s="61"/>
      <c r="IR26" s="61"/>
      <c r="IS26" s="61"/>
      <c r="IT26" s="61">
        <v>1</v>
      </c>
      <c r="IU26" s="229">
        <f t="shared" si="35"/>
        <v>5</v>
      </c>
      <c r="IV26" s="96"/>
      <c r="IW26" s="97"/>
      <c r="IX26" s="288">
        <f>3/2</f>
        <v>1.5</v>
      </c>
      <c r="IY26" s="168">
        <f>2/2</f>
        <v>1</v>
      </c>
      <c r="IZ26" s="99"/>
      <c r="JA26" s="97"/>
      <c r="JB26" s="97"/>
      <c r="JC26" s="100"/>
      <c r="JD26" s="229">
        <f t="shared" si="37"/>
        <v>22</v>
      </c>
      <c r="JE26" s="297">
        <f t="shared" si="38"/>
        <v>2.8409090909090908</v>
      </c>
    </row>
    <row r="27" spans="1:266">
      <c r="A27" s="18" t="s">
        <v>144</v>
      </c>
      <c r="B27" s="187" t="s">
        <v>466</v>
      </c>
      <c r="C27" s="54" t="s">
        <v>133</v>
      </c>
      <c r="D27" s="146">
        <f t="shared" ref="D27:D31" si="55">SUM(E27:I27)</f>
        <v>57.25</v>
      </c>
      <c r="E27" s="14">
        <f t="shared" ref="E27:E31" si="56">SUM(K27:AI27)</f>
        <v>7</v>
      </c>
      <c r="F27" s="132">
        <f t="shared" ref="F27:F31" si="57">SUM(AK27:DX27)</f>
        <v>4.5</v>
      </c>
      <c r="G27" s="14">
        <f t="shared" ref="G27:G31" si="58">SUM(DZ27:HT27)</f>
        <v>18.5</v>
      </c>
      <c r="H27" s="14">
        <f t="shared" si="31"/>
        <v>16</v>
      </c>
      <c r="I27" s="173">
        <f t="shared" ref="I27:I31" si="59">SUM(IV27:JC27)</f>
        <v>11.25</v>
      </c>
      <c r="J27" s="118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>
        <v>7</v>
      </c>
      <c r="AJ27" s="229">
        <f t="shared" ref="AJ27:AJ31" si="60">COUNTIFS(J27:AI27,"&gt;0")</f>
        <v>1</v>
      </c>
      <c r="AK27" s="66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>
        <v>4.5</v>
      </c>
      <c r="DX27" s="61"/>
      <c r="DY27" s="229">
        <f t="shared" ref="DY27:DY31" si="61">COUNTIFS(AK27:DX27,"&gt;0")</f>
        <v>1</v>
      </c>
      <c r="DZ27" s="66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>
        <v>4.5</v>
      </c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278"/>
      <c r="GJ27" s="278"/>
      <c r="GK27" s="61"/>
      <c r="GL27" s="61"/>
      <c r="GM27" s="61"/>
      <c r="GN27" s="61"/>
      <c r="GO27" s="55"/>
      <c r="GP27" s="55"/>
      <c r="GQ27" s="55"/>
      <c r="GR27" s="55"/>
      <c r="GS27" s="55"/>
      <c r="GT27" s="61"/>
      <c r="GU27" s="61"/>
      <c r="GV27" s="61"/>
      <c r="GW27" s="61"/>
      <c r="GX27" s="61"/>
      <c r="GY27" s="55"/>
      <c r="GZ27" s="55"/>
      <c r="HA27" s="55"/>
      <c r="HB27" s="55"/>
      <c r="HC27" s="55"/>
      <c r="HD27" s="55"/>
      <c r="HE27" s="61"/>
      <c r="HF27" s="61"/>
      <c r="HG27" s="61"/>
      <c r="HH27" s="61"/>
      <c r="HI27" s="61"/>
      <c r="HJ27" s="61"/>
      <c r="HK27" s="61"/>
      <c r="HL27" s="61"/>
      <c r="HM27" s="61"/>
      <c r="HN27" s="61">
        <v>1</v>
      </c>
      <c r="HO27" s="61"/>
      <c r="HP27" s="61"/>
      <c r="HQ27" s="61">
        <v>13</v>
      </c>
      <c r="HR27" s="61"/>
      <c r="HS27" s="61"/>
      <c r="HT27" s="61"/>
      <c r="HU27" s="229">
        <f t="shared" ref="HU27:HU31" si="62">COUNTIFS(DZ27:HT27,"&gt;0")</f>
        <v>3</v>
      </c>
      <c r="HV27" s="66"/>
      <c r="HW27" s="61"/>
      <c r="HX27" s="61"/>
      <c r="HY27" s="61"/>
      <c r="HZ27" s="61"/>
      <c r="IA27" s="61"/>
      <c r="IB27" s="61"/>
      <c r="IC27" s="61"/>
      <c r="ID27" s="61"/>
      <c r="IE27" s="61"/>
      <c r="IF27" s="55"/>
      <c r="IG27" s="61"/>
      <c r="IH27" s="55"/>
      <c r="II27" s="55"/>
      <c r="IJ27" s="55"/>
      <c r="IK27" s="55"/>
      <c r="IL27" s="61">
        <v>16</v>
      </c>
      <c r="IM27" s="61"/>
      <c r="IN27" s="61"/>
      <c r="IO27" s="61"/>
      <c r="IP27" s="61"/>
      <c r="IQ27" s="61"/>
      <c r="IR27" s="61"/>
      <c r="IS27" s="61"/>
      <c r="IT27" s="61"/>
      <c r="IU27" s="229">
        <f t="shared" si="35"/>
        <v>1</v>
      </c>
      <c r="IV27" s="96"/>
      <c r="IW27" s="97"/>
      <c r="IX27" s="222"/>
      <c r="IY27" s="97"/>
      <c r="IZ27" s="99"/>
      <c r="JA27" s="217">
        <f>7.5/2</f>
        <v>3.75</v>
      </c>
      <c r="JB27" s="217">
        <f>10.5/2</f>
        <v>5.25</v>
      </c>
      <c r="JC27" s="282">
        <f>4.5/2</f>
        <v>2.25</v>
      </c>
      <c r="JD27" s="229">
        <f t="shared" si="37"/>
        <v>6</v>
      </c>
      <c r="JE27" s="298">
        <f t="shared" si="38"/>
        <v>9.5416666666666661</v>
      </c>
    </row>
    <row r="28" spans="1:266">
      <c r="A28" s="18" t="s">
        <v>212</v>
      </c>
      <c r="B28" s="295" t="s">
        <v>174</v>
      </c>
      <c r="C28" s="54" t="s">
        <v>120</v>
      </c>
      <c r="D28" s="17">
        <f t="shared" si="55"/>
        <v>57</v>
      </c>
      <c r="E28" s="14">
        <f t="shared" si="56"/>
        <v>1</v>
      </c>
      <c r="F28" s="132">
        <f t="shared" si="57"/>
        <v>21.5</v>
      </c>
      <c r="G28" s="14">
        <f t="shared" si="58"/>
        <v>28</v>
      </c>
      <c r="H28" s="132">
        <f t="shared" si="31"/>
        <v>6.5</v>
      </c>
      <c r="I28" s="125">
        <f t="shared" si="59"/>
        <v>0</v>
      </c>
      <c r="J28" s="118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>
        <v>1</v>
      </c>
      <c r="AI28" s="61"/>
      <c r="AJ28" s="229">
        <f t="shared" si="60"/>
        <v>1</v>
      </c>
      <c r="AK28" s="66"/>
      <c r="AL28" s="61">
        <v>2.5</v>
      </c>
      <c r="AM28" s="61"/>
      <c r="AN28" s="61">
        <v>1</v>
      </c>
      <c r="AO28" s="61"/>
      <c r="AP28" s="61"/>
      <c r="AQ28" s="61"/>
      <c r="AR28" s="61"/>
      <c r="AS28" s="61"/>
      <c r="AT28" s="61"/>
      <c r="AU28" s="61">
        <v>1</v>
      </c>
      <c r="AV28" s="61"/>
      <c r="AW28" s="61">
        <v>1</v>
      </c>
      <c r="AX28" s="61"/>
      <c r="AY28" s="61"/>
      <c r="AZ28" s="61"/>
      <c r="BA28" s="61"/>
      <c r="BB28" s="61"/>
      <c r="BC28" s="61"/>
      <c r="BD28" s="61"/>
      <c r="BE28" s="61">
        <v>1</v>
      </c>
      <c r="BF28" s="61"/>
      <c r="BG28" s="61">
        <v>1</v>
      </c>
      <c r="BH28" s="61"/>
      <c r="BI28" s="61"/>
      <c r="BJ28" s="61"/>
      <c r="BK28" s="61"/>
      <c r="BL28" s="61"/>
      <c r="BM28" s="61"/>
      <c r="BN28" s="61"/>
      <c r="BO28" s="61"/>
      <c r="BP28" s="61">
        <v>1</v>
      </c>
      <c r="BQ28" s="61"/>
      <c r="BR28" s="61"/>
      <c r="BS28" s="61"/>
      <c r="BT28" s="61"/>
      <c r="BU28" s="61">
        <v>1</v>
      </c>
      <c r="BV28" s="61">
        <v>2</v>
      </c>
      <c r="BW28" s="61">
        <v>1</v>
      </c>
      <c r="BX28" s="61"/>
      <c r="BY28" s="61"/>
      <c r="BZ28" s="61"/>
      <c r="CA28" s="61"/>
      <c r="CB28" s="61"/>
      <c r="CC28" s="61"/>
      <c r="CD28" s="61"/>
      <c r="CE28" s="61">
        <v>1</v>
      </c>
      <c r="CF28" s="61"/>
      <c r="CG28" s="61"/>
      <c r="CH28" s="61"/>
      <c r="CI28" s="61">
        <v>1</v>
      </c>
      <c r="CJ28" s="61"/>
      <c r="CK28" s="61"/>
      <c r="CL28" s="61"/>
      <c r="CM28" s="61"/>
      <c r="CN28" s="61"/>
      <c r="CO28" s="61">
        <v>1</v>
      </c>
      <c r="CP28" s="61"/>
      <c r="CQ28" s="61"/>
      <c r="CR28" s="61">
        <v>1</v>
      </c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>
        <v>0</v>
      </c>
      <c r="DG28" s="61"/>
      <c r="DH28" s="61"/>
      <c r="DI28" s="61"/>
      <c r="DJ28" s="61">
        <v>1</v>
      </c>
      <c r="DK28" s="55"/>
      <c r="DL28" s="55"/>
      <c r="DM28" s="61"/>
      <c r="DN28" s="61"/>
      <c r="DO28" s="61"/>
      <c r="DP28" s="61">
        <v>2</v>
      </c>
      <c r="DQ28" s="61"/>
      <c r="DR28" s="61">
        <v>1</v>
      </c>
      <c r="DS28" s="61"/>
      <c r="DT28" s="61"/>
      <c r="DU28" s="61">
        <v>1</v>
      </c>
      <c r="DV28" s="55"/>
      <c r="DW28" s="61"/>
      <c r="DX28" s="61"/>
      <c r="DY28" s="244">
        <f t="shared" si="61"/>
        <v>18</v>
      </c>
      <c r="DZ28" s="66">
        <v>1</v>
      </c>
      <c r="EA28" s="61">
        <v>1</v>
      </c>
      <c r="EB28" s="61"/>
      <c r="EC28" s="61"/>
      <c r="ED28" s="61"/>
      <c r="EE28" s="61"/>
      <c r="EF28" s="61"/>
      <c r="EG28" s="61"/>
      <c r="EH28" s="61">
        <v>1</v>
      </c>
      <c r="EI28" s="61"/>
      <c r="EJ28" s="61">
        <v>1</v>
      </c>
      <c r="EK28" s="61"/>
      <c r="EL28" s="61">
        <v>1</v>
      </c>
      <c r="EM28" s="61"/>
      <c r="EN28" s="61">
        <v>1</v>
      </c>
      <c r="EO28" s="61"/>
      <c r="EP28" s="61"/>
      <c r="EQ28" s="61"/>
      <c r="ER28" s="61"/>
      <c r="ES28" s="61">
        <v>1</v>
      </c>
      <c r="ET28" s="61"/>
      <c r="EU28" s="61"/>
      <c r="EV28" s="61"/>
      <c r="EW28" s="61"/>
      <c r="EX28" s="61"/>
      <c r="EY28" s="61">
        <v>0</v>
      </c>
      <c r="EZ28" s="61">
        <v>1</v>
      </c>
      <c r="FA28" s="61"/>
      <c r="FB28" s="61"/>
      <c r="FC28" s="61"/>
      <c r="FD28" s="61"/>
      <c r="FE28" s="61"/>
      <c r="FF28" s="61"/>
      <c r="FG28" s="61">
        <v>1</v>
      </c>
      <c r="FH28" s="61"/>
      <c r="FI28" s="61"/>
      <c r="FJ28" s="61">
        <v>2.5</v>
      </c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>
        <v>1</v>
      </c>
      <c r="FV28" s="61"/>
      <c r="FW28" s="61">
        <v>1</v>
      </c>
      <c r="FX28" s="61"/>
      <c r="FY28" s="61"/>
      <c r="FZ28" s="61">
        <v>1</v>
      </c>
      <c r="GA28" s="61"/>
      <c r="GB28" s="61"/>
      <c r="GC28" s="61"/>
      <c r="GD28" s="61"/>
      <c r="GE28" s="61"/>
      <c r="GF28" s="61"/>
      <c r="GG28" s="61"/>
      <c r="GH28" s="61">
        <v>1</v>
      </c>
      <c r="GI28" s="278">
        <v>1</v>
      </c>
      <c r="GJ28" s="278"/>
      <c r="GK28" s="61"/>
      <c r="GL28" s="61"/>
      <c r="GM28" s="61"/>
      <c r="GN28" s="61"/>
      <c r="GO28" s="61"/>
      <c r="GP28" s="61"/>
      <c r="GQ28" s="61"/>
      <c r="GR28" s="61">
        <v>1</v>
      </c>
      <c r="GS28" s="61"/>
      <c r="GT28" s="61"/>
      <c r="GU28" s="61">
        <v>1</v>
      </c>
      <c r="GV28" s="61"/>
      <c r="GW28" s="61"/>
      <c r="GX28" s="61"/>
      <c r="GY28" s="61"/>
      <c r="GZ28" s="61"/>
      <c r="HA28" s="61">
        <v>1</v>
      </c>
      <c r="HB28" s="61">
        <v>1</v>
      </c>
      <c r="HC28" s="61"/>
      <c r="HD28" s="61"/>
      <c r="HE28" s="61"/>
      <c r="HF28" s="61">
        <v>1</v>
      </c>
      <c r="HG28" s="61">
        <v>1</v>
      </c>
      <c r="HH28" s="61"/>
      <c r="HI28" s="61"/>
      <c r="HJ28" s="61"/>
      <c r="HK28" s="61"/>
      <c r="HL28" s="61">
        <v>1</v>
      </c>
      <c r="HM28" s="61"/>
      <c r="HN28" s="61"/>
      <c r="HO28" s="61"/>
      <c r="HP28" s="61"/>
      <c r="HQ28" s="61"/>
      <c r="HR28" s="61">
        <v>2.5</v>
      </c>
      <c r="HS28" s="61">
        <v>1</v>
      </c>
      <c r="HT28" s="61">
        <v>1</v>
      </c>
      <c r="HU28" s="244">
        <f t="shared" si="62"/>
        <v>25</v>
      </c>
      <c r="HV28" s="66"/>
      <c r="HW28" s="61">
        <v>2.5</v>
      </c>
      <c r="HX28" s="61">
        <v>1</v>
      </c>
      <c r="HY28" s="61"/>
      <c r="HZ28" s="61"/>
      <c r="IA28" s="61"/>
      <c r="IB28" s="61"/>
      <c r="IC28" s="61">
        <v>2</v>
      </c>
      <c r="ID28" s="61"/>
      <c r="IE28" s="61"/>
      <c r="IF28" s="61">
        <v>1</v>
      </c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229">
        <f t="shared" si="35"/>
        <v>4</v>
      </c>
      <c r="IV28" s="96"/>
      <c r="IW28" s="97"/>
      <c r="IX28" s="98"/>
      <c r="IY28" s="97"/>
      <c r="IZ28" s="99"/>
      <c r="JA28" s="97"/>
      <c r="JB28" s="97"/>
      <c r="JC28" s="100"/>
      <c r="JD28" s="244">
        <f t="shared" si="37"/>
        <v>48</v>
      </c>
      <c r="JE28" s="297">
        <f t="shared" si="38"/>
        <v>1.1875</v>
      </c>
    </row>
    <row r="29" spans="1:266">
      <c r="A29" s="18" t="s">
        <v>195</v>
      </c>
      <c r="B29" s="187" t="s">
        <v>467</v>
      </c>
      <c r="C29" s="54" t="s">
        <v>88</v>
      </c>
      <c r="D29" s="123">
        <f>SUM(E29:I29)</f>
        <v>54</v>
      </c>
      <c r="E29" s="14">
        <f>SUM(K29:AI29)</f>
        <v>3</v>
      </c>
      <c r="F29" s="124">
        <f>SUM(AK29:DX29)</f>
        <v>17</v>
      </c>
      <c r="G29" s="14">
        <f>SUM(DZ29:HT29)</f>
        <v>14</v>
      </c>
      <c r="H29" s="14">
        <f t="shared" si="31"/>
        <v>20</v>
      </c>
      <c r="I29" s="125">
        <f>SUM(IV29:JC29)</f>
        <v>0</v>
      </c>
      <c r="J29" s="118"/>
      <c r="K29" s="61"/>
      <c r="L29" s="61"/>
      <c r="M29" s="61">
        <v>1</v>
      </c>
      <c r="N29" s="61"/>
      <c r="O29" s="61"/>
      <c r="P29" s="61">
        <v>1</v>
      </c>
      <c r="Q29" s="61"/>
      <c r="R29" s="61"/>
      <c r="S29" s="61"/>
      <c r="T29" s="61"/>
      <c r="U29" s="61"/>
      <c r="V29" s="61"/>
      <c r="W29" s="61"/>
      <c r="X29" s="61"/>
      <c r="Y29" s="61"/>
      <c r="Z29" s="61">
        <v>1</v>
      </c>
      <c r="AA29" s="61"/>
      <c r="AB29" s="61"/>
      <c r="AC29" s="61"/>
      <c r="AD29" s="61"/>
      <c r="AE29" s="61"/>
      <c r="AF29" s="61"/>
      <c r="AG29" s="61"/>
      <c r="AH29" s="61"/>
      <c r="AI29" s="61"/>
      <c r="AJ29" s="229">
        <f>COUNTIFS(J29:AI29,"&gt;0")</f>
        <v>3</v>
      </c>
      <c r="AK29" s="66">
        <v>1</v>
      </c>
      <c r="AL29" s="61">
        <v>1</v>
      </c>
      <c r="AM29" s="61"/>
      <c r="AN29" s="61"/>
      <c r="AO29" s="61"/>
      <c r="AP29" s="61"/>
      <c r="AQ29" s="61"/>
      <c r="AR29" s="61"/>
      <c r="AS29" s="61"/>
      <c r="AT29" s="61">
        <v>1</v>
      </c>
      <c r="AU29" s="61"/>
      <c r="AV29" s="61"/>
      <c r="AW29" s="61"/>
      <c r="AX29" s="61"/>
      <c r="AY29" s="61"/>
      <c r="AZ29" s="61"/>
      <c r="BA29" s="61"/>
      <c r="BB29" s="61"/>
      <c r="BC29" s="61"/>
      <c r="BD29" s="61">
        <v>1</v>
      </c>
      <c r="BE29" s="61"/>
      <c r="BF29" s="61"/>
      <c r="BG29" s="61"/>
      <c r="BH29" s="61"/>
      <c r="BI29" s="61"/>
      <c r="BJ29" s="61"/>
      <c r="BK29" s="61"/>
      <c r="BL29" s="61"/>
      <c r="BM29" s="61">
        <v>1</v>
      </c>
      <c r="BN29" s="61"/>
      <c r="BO29" s="61"/>
      <c r="BP29" s="61"/>
      <c r="BQ29" s="61"/>
      <c r="BR29" s="61"/>
      <c r="BS29" s="61"/>
      <c r="BT29" s="61"/>
      <c r="BU29" s="61">
        <v>1</v>
      </c>
      <c r="BV29" s="61">
        <v>1</v>
      </c>
      <c r="BW29" s="61"/>
      <c r="BX29" s="61"/>
      <c r="BY29" s="61"/>
      <c r="BZ29" s="61"/>
      <c r="CA29" s="61"/>
      <c r="CB29" s="61"/>
      <c r="CC29" s="61">
        <v>1</v>
      </c>
      <c r="CD29" s="61"/>
      <c r="CE29" s="61"/>
      <c r="CF29" s="61"/>
      <c r="CG29" s="61"/>
      <c r="CH29" s="61"/>
      <c r="CI29" s="61">
        <v>1</v>
      </c>
      <c r="CJ29" s="61"/>
      <c r="CK29" s="61"/>
      <c r="CL29" s="61"/>
      <c r="CM29" s="61">
        <v>1</v>
      </c>
      <c r="CN29" s="61"/>
      <c r="CO29" s="61">
        <v>1</v>
      </c>
      <c r="CP29" s="61"/>
      <c r="CQ29" s="61"/>
      <c r="CR29" s="61"/>
      <c r="CS29" s="61"/>
      <c r="CT29" s="61"/>
      <c r="CU29" s="61"/>
      <c r="CV29" s="61">
        <v>1</v>
      </c>
      <c r="CW29" s="61">
        <v>1</v>
      </c>
      <c r="CX29" s="61"/>
      <c r="CY29" s="61"/>
      <c r="CZ29" s="61"/>
      <c r="DA29" s="61"/>
      <c r="DB29" s="61"/>
      <c r="DC29" s="61"/>
      <c r="DD29" s="61"/>
      <c r="DE29" s="61"/>
      <c r="DF29" s="61">
        <v>2</v>
      </c>
      <c r="DG29" s="61"/>
      <c r="DH29" s="61"/>
      <c r="DI29" s="61"/>
      <c r="DJ29" s="61"/>
      <c r="DK29" s="61"/>
      <c r="DL29" s="61"/>
      <c r="DM29" s="61"/>
      <c r="DN29" s="61"/>
      <c r="DO29" s="61">
        <v>1</v>
      </c>
      <c r="DP29" s="61">
        <v>1</v>
      </c>
      <c r="DQ29" s="61"/>
      <c r="DR29" s="61"/>
      <c r="DS29" s="61"/>
      <c r="DT29" s="61"/>
      <c r="DU29" s="61"/>
      <c r="DV29" s="61"/>
      <c r="DW29" s="61"/>
      <c r="DX29" s="61"/>
      <c r="DY29" s="229">
        <f>COUNTIFS(AK29:DX29,"&gt;0")</f>
        <v>16</v>
      </c>
      <c r="DZ29" s="66">
        <v>1</v>
      </c>
      <c r="EA29" s="61"/>
      <c r="EB29" s="61">
        <v>1</v>
      </c>
      <c r="EC29" s="61"/>
      <c r="ED29" s="61"/>
      <c r="EE29" s="61">
        <v>0</v>
      </c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>
        <v>1</v>
      </c>
      <c r="EZ29" s="61"/>
      <c r="FA29" s="61"/>
      <c r="FB29" s="61"/>
      <c r="FC29" s="61"/>
      <c r="FD29" s="61"/>
      <c r="FE29" s="61"/>
      <c r="FF29" s="61"/>
      <c r="FG29" s="61">
        <v>1</v>
      </c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>
        <v>1</v>
      </c>
      <c r="GA29" s="61"/>
      <c r="GB29" s="61"/>
      <c r="GC29" s="61"/>
      <c r="GD29" s="61"/>
      <c r="GE29" s="61"/>
      <c r="GF29" s="61"/>
      <c r="GG29" s="61"/>
      <c r="GH29" s="61">
        <v>1</v>
      </c>
      <c r="GI29" s="278"/>
      <c r="GJ29" s="278"/>
      <c r="GK29" s="61"/>
      <c r="GL29" s="61"/>
      <c r="GM29" s="61"/>
      <c r="GN29" s="61"/>
      <c r="GO29" s="61"/>
      <c r="GP29" s="61"/>
      <c r="GQ29" s="61"/>
      <c r="GR29" s="61">
        <v>1</v>
      </c>
      <c r="GS29" s="61"/>
      <c r="GT29" s="61"/>
      <c r="GU29" s="61"/>
      <c r="GV29" s="61"/>
      <c r="GW29" s="61"/>
      <c r="GX29" s="61">
        <v>1</v>
      </c>
      <c r="GY29" s="61"/>
      <c r="GZ29" s="61"/>
      <c r="HA29" s="61">
        <v>1</v>
      </c>
      <c r="HB29" s="61"/>
      <c r="HC29" s="61"/>
      <c r="HD29" s="61"/>
      <c r="HE29" s="61"/>
      <c r="HF29" s="61">
        <v>1</v>
      </c>
      <c r="HG29" s="61"/>
      <c r="HH29" s="61">
        <v>1</v>
      </c>
      <c r="HI29" s="61"/>
      <c r="HJ29" s="61"/>
      <c r="HK29" s="61"/>
      <c r="HL29" s="61">
        <v>1</v>
      </c>
      <c r="HM29" s="61"/>
      <c r="HN29" s="61"/>
      <c r="HO29" s="61"/>
      <c r="HP29" s="61"/>
      <c r="HQ29" s="64"/>
      <c r="HR29" s="61">
        <v>1</v>
      </c>
      <c r="HS29" s="61"/>
      <c r="HT29" s="61">
        <v>1</v>
      </c>
      <c r="HU29" s="229">
        <f>COUNTIFS(DZ29:HT29,"&gt;0")</f>
        <v>14</v>
      </c>
      <c r="HV29" s="66"/>
      <c r="HW29" s="61">
        <v>1</v>
      </c>
      <c r="HX29" s="61"/>
      <c r="HY29" s="61"/>
      <c r="HZ29" s="61"/>
      <c r="IA29" s="61"/>
      <c r="IB29" s="61">
        <v>2</v>
      </c>
      <c r="IC29" s="61">
        <v>1</v>
      </c>
      <c r="ID29" s="61"/>
      <c r="IE29" s="61"/>
      <c r="IF29" s="61">
        <v>2.5</v>
      </c>
      <c r="IG29" s="61"/>
      <c r="IH29" s="61">
        <v>1</v>
      </c>
      <c r="II29" s="61"/>
      <c r="IJ29" s="61">
        <v>1</v>
      </c>
      <c r="IK29" s="61">
        <v>1</v>
      </c>
      <c r="IL29" s="61">
        <v>7</v>
      </c>
      <c r="IM29" s="61"/>
      <c r="IN29" s="61">
        <v>1</v>
      </c>
      <c r="IO29" s="61">
        <v>2.5</v>
      </c>
      <c r="IP29" s="61"/>
      <c r="IQ29" s="61"/>
      <c r="IR29" s="61"/>
      <c r="IS29" s="61"/>
      <c r="IT29" s="61"/>
      <c r="IU29" s="244">
        <f t="shared" si="35"/>
        <v>10</v>
      </c>
      <c r="IV29" s="97"/>
      <c r="IW29" s="97"/>
      <c r="IX29" s="98"/>
      <c r="IY29" s="97"/>
      <c r="IZ29" s="99"/>
      <c r="JA29" s="97"/>
      <c r="JB29" s="97"/>
      <c r="JC29" s="100"/>
      <c r="JD29" s="229">
        <f t="shared" si="37"/>
        <v>43</v>
      </c>
      <c r="JE29" s="297">
        <f t="shared" si="38"/>
        <v>1.2558139534883721</v>
      </c>
    </row>
    <row r="30" spans="1:266">
      <c r="A30" s="18" t="s">
        <v>178</v>
      </c>
      <c r="B30" s="188" t="s">
        <v>461</v>
      </c>
      <c r="C30" s="16" t="s">
        <v>80</v>
      </c>
      <c r="D30" s="146">
        <f>SUM(E30:I30)</f>
        <v>53.25</v>
      </c>
      <c r="E30" s="132">
        <f>SUM(K30:AI30)</f>
        <v>5.5</v>
      </c>
      <c r="F30" s="14">
        <f>SUM(AK30:DX30)</f>
        <v>14</v>
      </c>
      <c r="G30" s="132">
        <f>SUM(DZ30:HT30)</f>
        <v>3.5</v>
      </c>
      <c r="H30" s="14">
        <f t="shared" si="31"/>
        <v>17.5</v>
      </c>
      <c r="I30" s="173">
        <f>SUM(IV30:JC30)</f>
        <v>12.75</v>
      </c>
      <c r="J30" s="17">
        <v>1</v>
      </c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Z30" s="61"/>
      <c r="AA30" s="61">
        <v>1</v>
      </c>
      <c r="AB30" s="61"/>
      <c r="AC30" s="61"/>
      <c r="AD30" s="61"/>
      <c r="AE30" s="61"/>
      <c r="AF30" s="61">
        <v>4.5</v>
      </c>
      <c r="AG30" s="61"/>
      <c r="AH30" s="61"/>
      <c r="AI30" s="61"/>
      <c r="AJ30" s="229">
        <f>COUNTIFS(J30:AI30,"&gt;0")</f>
        <v>3</v>
      </c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>
        <v>3.5</v>
      </c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>
        <v>1</v>
      </c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>
        <v>1</v>
      </c>
      <c r="DO30" s="61"/>
      <c r="DP30" s="61"/>
      <c r="DQ30" s="61"/>
      <c r="DR30" s="61"/>
      <c r="DS30" s="61"/>
      <c r="DT30" s="61"/>
      <c r="DU30" s="61"/>
      <c r="DV30" s="61"/>
      <c r="DW30" s="61">
        <v>8.5</v>
      </c>
      <c r="DX30" s="61"/>
      <c r="DY30" s="229">
        <f>COUNTIFS(AK30:DX30,"&gt;0")</f>
        <v>4</v>
      </c>
      <c r="DZ30" s="66"/>
      <c r="EA30" s="61"/>
      <c r="EB30" s="61"/>
      <c r="EC30" s="61"/>
      <c r="ED30" s="61">
        <v>1</v>
      </c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>
        <v>2.5</v>
      </c>
      <c r="GC30" s="61"/>
      <c r="GD30" s="61"/>
      <c r="GE30" s="61"/>
      <c r="GF30" s="61"/>
      <c r="GG30" s="61"/>
      <c r="GH30" s="61"/>
      <c r="GI30" s="278"/>
      <c r="GJ30" s="278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229">
        <f>COUNTIFS(DZ30:HT30,"&gt;0")</f>
        <v>2</v>
      </c>
      <c r="HV30" s="66">
        <v>1</v>
      </c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>
        <v>1</v>
      </c>
      <c r="IH30" s="61"/>
      <c r="II30" s="61"/>
      <c r="IJ30" s="61"/>
      <c r="IK30" s="61"/>
      <c r="IL30" s="283">
        <v>14.5</v>
      </c>
      <c r="IM30" s="61"/>
      <c r="IN30" s="61"/>
      <c r="IO30" s="61"/>
      <c r="IP30" s="61"/>
      <c r="IQ30" s="61"/>
      <c r="IR30" s="61">
        <v>1</v>
      </c>
      <c r="IS30" s="61"/>
      <c r="IT30" s="61"/>
      <c r="IU30" s="229">
        <f t="shared" si="35"/>
        <v>4</v>
      </c>
      <c r="IV30" s="96"/>
      <c r="IW30" s="97"/>
      <c r="IX30" s="286">
        <f>8.5/2</f>
        <v>4.25</v>
      </c>
      <c r="IY30" s="223">
        <f>9/2</f>
        <v>4.5</v>
      </c>
      <c r="IZ30" s="289">
        <f>3/2</f>
        <v>1.5</v>
      </c>
      <c r="JA30" s="97"/>
      <c r="JB30" s="168">
        <f>5/2</f>
        <v>2.5</v>
      </c>
      <c r="JC30" s="100"/>
      <c r="JD30" s="229">
        <f t="shared" si="37"/>
        <v>13</v>
      </c>
      <c r="JE30" s="297">
        <f t="shared" si="38"/>
        <v>4.0961538461538458</v>
      </c>
    </row>
    <row r="31" spans="1:266">
      <c r="A31" s="18" t="s">
        <v>253</v>
      </c>
      <c r="B31" s="187" t="s">
        <v>454</v>
      </c>
      <c r="C31" s="54" t="s">
        <v>130</v>
      </c>
      <c r="D31" s="17">
        <f t="shared" si="55"/>
        <v>49</v>
      </c>
      <c r="E31" s="132">
        <f t="shared" si="56"/>
        <v>8.5</v>
      </c>
      <c r="F31" s="132">
        <f t="shared" si="57"/>
        <v>10.5</v>
      </c>
      <c r="G31" s="14">
        <f t="shared" si="58"/>
        <v>8</v>
      </c>
      <c r="H31" s="14">
        <f t="shared" si="31"/>
        <v>21</v>
      </c>
      <c r="I31" s="70">
        <f t="shared" si="59"/>
        <v>1</v>
      </c>
      <c r="J31" s="118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>
        <v>8.5</v>
      </c>
      <c r="AJ31" s="229">
        <f t="shared" si="60"/>
        <v>1</v>
      </c>
      <c r="AK31" s="66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>
        <v>2</v>
      </c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>
        <v>1</v>
      </c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>
        <v>1</v>
      </c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>
        <v>2.5</v>
      </c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>
        <v>1</v>
      </c>
      <c r="DN31" s="61"/>
      <c r="DO31" s="61"/>
      <c r="DP31" s="61"/>
      <c r="DQ31" s="61"/>
      <c r="DR31" s="61"/>
      <c r="DS31" s="61"/>
      <c r="DT31" s="61"/>
      <c r="DU31" s="61"/>
      <c r="DV31" s="61"/>
      <c r="DW31" s="61">
        <v>3</v>
      </c>
      <c r="DX31" s="61"/>
      <c r="DY31" s="229">
        <f t="shared" si="61"/>
        <v>6</v>
      </c>
      <c r="DZ31" s="66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>
        <v>1</v>
      </c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>
        <v>1</v>
      </c>
      <c r="FI31" s="61"/>
      <c r="FJ31" s="61"/>
      <c r="FK31" s="61"/>
      <c r="FL31" s="61"/>
      <c r="FM31" s="61"/>
      <c r="FN31" s="61">
        <v>1</v>
      </c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>
        <v>1</v>
      </c>
      <c r="GG31" s="61"/>
      <c r="GH31" s="61"/>
      <c r="GI31" s="278"/>
      <c r="GJ31" s="278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>
        <v>1</v>
      </c>
      <c r="HP31" s="55"/>
      <c r="HQ31" s="61">
        <v>3</v>
      </c>
      <c r="HR31" s="61"/>
      <c r="HS31" s="61"/>
      <c r="HT31" s="61"/>
      <c r="HU31" s="229">
        <f t="shared" si="62"/>
        <v>6</v>
      </c>
      <c r="HV31" s="66"/>
      <c r="HW31" s="61"/>
      <c r="HX31" s="61"/>
      <c r="HY31" s="61"/>
      <c r="HZ31" s="61"/>
      <c r="IA31" s="61"/>
      <c r="IB31" s="61"/>
      <c r="IC31" s="61"/>
      <c r="ID31" s="61"/>
      <c r="IE31" s="61">
        <v>2</v>
      </c>
      <c r="IF31" s="9"/>
      <c r="IG31" s="9"/>
      <c r="IH31" s="61"/>
      <c r="II31" s="61"/>
      <c r="IJ31" s="61"/>
      <c r="IK31" s="61"/>
      <c r="IL31" s="61">
        <v>19</v>
      </c>
      <c r="IM31" s="61"/>
      <c r="IN31" s="61"/>
      <c r="IO31" s="61"/>
      <c r="IP31" s="61"/>
      <c r="IQ31" s="61"/>
      <c r="IR31" s="61"/>
      <c r="IS31" s="61"/>
      <c r="IT31" s="61"/>
      <c r="IU31" s="229">
        <f t="shared" si="35"/>
        <v>2</v>
      </c>
      <c r="IV31" s="96"/>
      <c r="IW31" s="97"/>
      <c r="IX31" s="287">
        <f>2/2</f>
        <v>1</v>
      </c>
      <c r="IY31" s="97"/>
      <c r="IZ31" s="99"/>
      <c r="JA31" s="260"/>
      <c r="JB31" s="260"/>
      <c r="JC31" s="100"/>
      <c r="JD31" s="229">
        <f t="shared" si="37"/>
        <v>15</v>
      </c>
      <c r="JE31" s="297">
        <f t="shared" si="38"/>
        <v>3.2666666666666666</v>
      </c>
    </row>
    <row r="32" spans="1:266">
      <c r="A32" s="18" t="s">
        <v>98</v>
      </c>
      <c r="B32" s="187" t="s">
        <v>468</v>
      </c>
      <c r="C32" s="54" t="s">
        <v>128</v>
      </c>
      <c r="D32" s="123">
        <f t="shared" ref="D32:D58" si="63">SUM(E32:I32)</f>
        <v>49</v>
      </c>
      <c r="E32" s="127">
        <f t="shared" ref="E32:E58" si="64">SUM(K32:AI32)</f>
        <v>1.5</v>
      </c>
      <c r="F32" s="124">
        <f t="shared" ref="F32:F58" si="65">SUM(AK32:DX32)</f>
        <v>7</v>
      </c>
      <c r="G32" s="132">
        <f t="shared" ref="G32:G58" si="66">SUM(DZ32:HT32)</f>
        <v>11.5</v>
      </c>
      <c r="H32" s="14">
        <f t="shared" ref="H32:H57" si="67">SUM(HV32:IT32)</f>
        <v>23</v>
      </c>
      <c r="I32" s="125">
        <f t="shared" ref="I32:I57" si="68">SUM(IV32:JC32)</f>
        <v>6</v>
      </c>
      <c r="J32" s="118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>
        <v>1.5</v>
      </c>
      <c r="AJ32" s="229">
        <f t="shared" ref="AJ32:AJ58" si="69">COUNTIFS(J32:AI32,"&gt;0")</f>
        <v>1</v>
      </c>
      <c r="AK32" s="66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>
        <v>2</v>
      </c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>
        <v>1</v>
      </c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55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>
        <v>4</v>
      </c>
      <c r="DX32" s="61"/>
      <c r="DY32" s="229">
        <f t="shared" ref="DY32:DY58" si="70">COUNTIFS(AK32:DX32,"&gt;0")</f>
        <v>3</v>
      </c>
      <c r="DZ32" s="66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>
        <v>1</v>
      </c>
      <c r="FN32" s="61"/>
      <c r="FO32" s="61"/>
      <c r="FP32" s="61"/>
      <c r="FQ32" s="61"/>
      <c r="FR32" s="61"/>
      <c r="FS32" s="61"/>
      <c r="FT32" s="61"/>
      <c r="FU32" s="61"/>
      <c r="FV32" s="61">
        <v>4</v>
      </c>
      <c r="FW32" s="61"/>
      <c r="FX32" s="61"/>
      <c r="FY32" s="61"/>
      <c r="FZ32" s="61"/>
      <c r="GA32" s="61"/>
      <c r="GB32" s="61">
        <v>1</v>
      </c>
      <c r="GC32" s="61"/>
      <c r="GD32" s="61"/>
      <c r="GE32" s="61"/>
      <c r="GF32" s="61"/>
      <c r="GG32" s="61"/>
      <c r="GH32" s="61"/>
      <c r="GI32" s="278"/>
      <c r="GJ32" s="278"/>
      <c r="GK32" s="61">
        <v>2.5</v>
      </c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>
        <v>3</v>
      </c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229">
        <f t="shared" ref="HU32:HU58" si="71">COUNTIFS(DZ32:HT32,"&gt;0")</f>
        <v>5</v>
      </c>
      <c r="HV32" s="66">
        <v>1</v>
      </c>
      <c r="HW32" s="61"/>
      <c r="HX32" s="61"/>
      <c r="HY32" s="61"/>
      <c r="HZ32" s="61"/>
      <c r="IA32" s="61"/>
      <c r="IB32" s="61"/>
      <c r="IC32" s="61"/>
      <c r="ID32" s="61"/>
      <c r="IE32" s="61">
        <v>4</v>
      </c>
      <c r="IF32" s="61"/>
      <c r="IG32" s="61"/>
      <c r="IH32" s="61"/>
      <c r="II32" s="61"/>
      <c r="IJ32" s="61"/>
      <c r="IK32" s="61"/>
      <c r="IL32" s="61">
        <v>18</v>
      </c>
      <c r="IM32" s="61"/>
      <c r="IN32" s="61"/>
      <c r="IO32" s="61"/>
      <c r="IP32" s="61"/>
      <c r="IQ32" s="61"/>
      <c r="IR32" s="61"/>
      <c r="IS32" s="61"/>
      <c r="IT32" s="61"/>
      <c r="IU32" s="229">
        <f t="shared" ref="IU32:IU57" si="72">COUNTIFS(HV32:IT32,"&gt;0")</f>
        <v>3</v>
      </c>
      <c r="IV32" s="220">
        <f>3/2</f>
        <v>1.5</v>
      </c>
      <c r="IW32" s="97"/>
      <c r="IX32" s="287">
        <f>4/2</f>
        <v>2</v>
      </c>
      <c r="IY32" s="259">
        <f>4/2</f>
        <v>2</v>
      </c>
      <c r="IZ32" s="101">
        <f>1/2</f>
        <v>0.5</v>
      </c>
      <c r="JA32" s="97"/>
      <c r="JB32" s="97"/>
      <c r="JC32" s="100"/>
      <c r="JD32" s="229">
        <f t="shared" si="37"/>
        <v>12</v>
      </c>
      <c r="JE32" s="297">
        <f t="shared" si="38"/>
        <v>4.083333333333333</v>
      </c>
    </row>
    <row r="33" spans="1:265">
      <c r="A33" s="18" t="s">
        <v>423</v>
      </c>
      <c r="B33" s="188" t="s">
        <v>451</v>
      </c>
      <c r="C33" s="54" t="s">
        <v>126</v>
      </c>
      <c r="D33" s="123">
        <f t="shared" si="63"/>
        <v>47</v>
      </c>
      <c r="E33" s="124">
        <f t="shared" si="64"/>
        <v>3</v>
      </c>
      <c r="F33" s="124">
        <f t="shared" si="65"/>
        <v>6</v>
      </c>
      <c r="G33" s="14">
        <f t="shared" si="66"/>
        <v>11</v>
      </c>
      <c r="H33" s="14">
        <f t="shared" si="67"/>
        <v>23</v>
      </c>
      <c r="I33" s="125">
        <f t="shared" si="68"/>
        <v>4</v>
      </c>
      <c r="J33" s="118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>
        <v>3</v>
      </c>
      <c r="AJ33" s="229">
        <f t="shared" si="69"/>
        <v>1</v>
      </c>
      <c r="AK33" s="66"/>
      <c r="AL33" s="61"/>
      <c r="AM33" s="61"/>
      <c r="AN33" s="61"/>
      <c r="AO33" s="61"/>
      <c r="AP33" s="61"/>
      <c r="AQ33" s="61"/>
      <c r="AR33" s="61">
        <v>1</v>
      </c>
      <c r="AS33" s="61"/>
      <c r="AT33" s="61"/>
      <c r="AU33" s="61"/>
      <c r="AV33" s="61"/>
      <c r="AW33" s="61"/>
      <c r="AX33" s="61"/>
      <c r="AY33" s="61"/>
      <c r="AZ33" s="61"/>
      <c r="BA33" s="61"/>
      <c r="BB33" s="61">
        <v>1</v>
      </c>
      <c r="BC33" s="61"/>
      <c r="BD33" s="61"/>
      <c r="BE33" s="61"/>
      <c r="BF33" s="61"/>
      <c r="BG33" s="61"/>
      <c r="BH33" s="61"/>
      <c r="BI33" s="61"/>
      <c r="BJ33" s="61">
        <v>1</v>
      </c>
      <c r="BK33" s="61"/>
      <c r="BL33" s="61"/>
      <c r="BM33" s="61"/>
      <c r="BN33" s="61"/>
      <c r="BO33" s="61"/>
      <c r="BP33" s="61"/>
      <c r="BQ33" s="61"/>
      <c r="BR33" s="61"/>
      <c r="BS33" s="61"/>
      <c r="BT33" s="61">
        <v>1</v>
      </c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55"/>
      <c r="DC33" s="61">
        <v>1</v>
      </c>
      <c r="DD33" s="55"/>
      <c r="DE33" s="61"/>
      <c r="DF33" s="55"/>
      <c r="DG33" s="61"/>
      <c r="DH33" s="61"/>
      <c r="DI33" s="61"/>
      <c r="DJ33" s="61"/>
      <c r="DK33" s="61"/>
      <c r="DL33" s="61"/>
      <c r="DM33" s="61"/>
      <c r="DN33" s="61">
        <v>1</v>
      </c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229">
        <f t="shared" si="70"/>
        <v>6</v>
      </c>
      <c r="DZ33" s="66"/>
      <c r="EA33" s="61"/>
      <c r="EB33" s="61"/>
      <c r="EC33" s="61"/>
      <c r="ED33" s="61"/>
      <c r="EE33" s="61"/>
      <c r="EF33" s="61"/>
      <c r="EG33" s="61">
        <v>1</v>
      </c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>
        <v>1</v>
      </c>
      <c r="EU33" s="61"/>
      <c r="EV33" s="61"/>
      <c r="EW33" s="61"/>
      <c r="EX33" s="61"/>
      <c r="EY33" s="61"/>
      <c r="EZ33" s="61"/>
      <c r="FA33" s="61"/>
      <c r="FB33" s="61">
        <v>1</v>
      </c>
      <c r="FC33" s="61"/>
      <c r="FD33" s="61"/>
      <c r="FE33" s="61"/>
      <c r="FF33" s="61"/>
      <c r="FG33" s="61">
        <v>1</v>
      </c>
      <c r="FH33" s="61"/>
      <c r="FI33" s="61"/>
      <c r="FJ33" s="61"/>
      <c r="FK33" s="61"/>
      <c r="FL33" s="61"/>
      <c r="FM33" s="61"/>
      <c r="FN33" s="61"/>
      <c r="FO33" s="61"/>
      <c r="FP33" s="61"/>
      <c r="FQ33" s="61">
        <v>1</v>
      </c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>
        <v>1</v>
      </c>
      <c r="GC33" s="61"/>
      <c r="GD33" s="61"/>
      <c r="GE33" s="61"/>
      <c r="GF33" s="61"/>
      <c r="GG33" s="61"/>
      <c r="GH33" s="61"/>
      <c r="GI33" s="278"/>
      <c r="GJ33" s="278"/>
      <c r="GK33" s="61"/>
      <c r="GL33" s="61"/>
      <c r="GM33" s="61"/>
      <c r="GN33" s="61"/>
      <c r="GO33" s="61"/>
      <c r="GP33" s="61">
        <v>1</v>
      </c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>
        <v>2</v>
      </c>
      <c r="HP33" s="55"/>
      <c r="HQ33" s="61">
        <v>2</v>
      </c>
      <c r="HR33" s="61"/>
      <c r="HS33" s="61"/>
      <c r="HT33" s="61"/>
      <c r="HU33" s="229">
        <f t="shared" si="71"/>
        <v>9</v>
      </c>
      <c r="HV33" s="8"/>
      <c r="HW33" s="61"/>
      <c r="HX33" s="61"/>
      <c r="HY33" s="61"/>
      <c r="HZ33" s="61"/>
      <c r="IA33" s="61"/>
      <c r="IB33" s="61"/>
      <c r="IC33" s="61"/>
      <c r="ID33" s="61"/>
      <c r="IE33" s="61"/>
      <c r="IF33" s="9"/>
      <c r="IG33" s="9"/>
      <c r="IH33" s="61"/>
      <c r="II33" s="61">
        <v>1</v>
      </c>
      <c r="IJ33" s="61"/>
      <c r="IK33" s="61"/>
      <c r="IL33" s="61">
        <v>20</v>
      </c>
      <c r="IM33" s="61">
        <v>1</v>
      </c>
      <c r="IN33" s="61"/>
      <c r="IO33" s="61"/>
      <c r="IP33" s="61"/>
      <c r="IQ33" s="61"/>
      <c r="IR33" s="61"/>
      <c r="IS33" s="61"/>
      <c r="IT33" s="61">
        <v>1</v>
      </c>
      <c r="IU33" s="229">
        <f t="shared" si="72"/>
        <v>4</v>
      </c>
      <c r="IV33" s="96"/>
      <c r="IW33" s="97"/>
      <c r="IX33" s="222">
        <f>5/2</f>
        <v>2.5</v>
      </c>
      <c r="IY33" s="168">
        <f>3/2</f>
        <v>1.5</v>
      </c>
      <c r="IZ33" s="99"/>
      <c r="JA33" s="97"/>
      <c r="JB33" s="97"/>
      <c r="JC33" s="100"/>
      <c r="JD33" s="229">
        <f t="shared" si="37"/>
        <v>20</v>
      </c>
      <c r="JE33" s="297">
        <f t="shared" si="38"/>
        <v>2.35</v>
      </c>
    </row>
    <row r="34" spans="1:265">
      <c r="A34" s="18" t="s">
        <v>366</v>
      </c>
      <c r="B34" s="188" t="s">
        <v>469</v>
      </c>
      <c r="C34" s="54" t="s">
        <v>103</v>
      </c>
      <c r="D34" s="126">
        <f t="shared" si="63"/>
        <v>46.5</v>
      </c>
      <c r="E34" s="14">
        <f t="shared" si="64"/>
        <v>7</v>
      </c>
      <c r="F34" s="132">
        <f t="shared" si="65"/>
        <v>12.5</v>
      </c>
      <c r="G34" s="14">
        <f t="shared" si="66"/>
        <v>19</v>
      </c>
      <c r="H34" s="14">
        <f t="shared" si="67"/>
        <v>1</v>
      </c>
      <c r="I34" s="70">
        <f t="shared" si="68"/>
        <v>7</v>
      </c>
      <c r="J34" s="118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>
        <v>1</v>
      </c>
      <c r="V34" s="61"/>
      <c r="W34" s="61"/>
      <c r="X34" s="61">
        <v>2.5</v>
      </c>
      <c r="Y34" s="61"/>
      <c r="Z34" s="61"/>
      <c r="AA34" s="61"/>
      <c r="AB34" s="61"/>
      <c r="AC34" s="61"/>
      <c r="AD34" s="61"/>
      <c r="AE34" s="61">
        <v>2.5</v>
      </c>
      <c r="AF34" s="61">
        <v>1</v>
      </c>
      <c r="AG34" s="61"/>
      <c r="AH34" s="61"/>
      <c r="AI34" s="61"/>
      <c r="AJ34" s="229">
        <f t="shared" si="69"/>
        <v>4</v>
      </c>
      <c r="AK34" s="66"/>
      <c r="AL34" s="61"/>
      <c r="AM34" s="61"/>
      <c r="AN34" s="61"/>
      <c r="AO34" s="61"/>
      <c r="AP34" s="61"/>
      <c r="AQ34" s="61"/>
      <c r="AR34" s="61"/>
      <c r="AS34" s="61">
        <v>1</v>
      </c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>
        <v>3.5</v>
      </c>
      <c r="BO34" s="61"/>
      <c r="BP34" s="61"/>
      <c r="BQ34" s="61">
        <v>1</v>
      </c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>
        <v>1</v>
      </c>
      <c r="CK34" s="61">
        <v>3</v>
      </c>
      <c r="CL34" s="61"/>
      <c r="CM34" s="61"/>
      <c r="CN34" s="61">
        <v>1</v>
      </c>
      <c r="CO34" s="61"/>
      <c r="CP34" s="61"/>
      <c r="CQ34" s="61"/>
      <c r="CR34" s="61"/>
      <c r="CS34" s="61"/>
      <c r="CT34" s="61">
        <v>1</v>
      </c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>
        <v>1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229">
        <f t="shared" si="70"/>
        <v>8</v>
      </c>
      <c r="DZ34" s="66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>
        <v>9.5</v>
      </c>
      <c r="FW34" s="61"/>
      <c r="FX34" s="61"/>
      <c r="FY34" s="61"/>
      <c r="FZ34" s="61"/>
      <c r="GA34" s="61"/>
      <c r="GB34" s="61"/>
      <c r="GC34" s="61">
        <v>1</v>
      </c>
      <c r="GD34" s="61"/>
      <c r="GE34" s="61"/>
      <c r="GF34" s="61"/>
      <c r="GG34" s="61">
        <v>0</v>
      </c>
      <c r="GH34" s="61"/>
      <c r="GI34" s="278"/>
      <c r="GJ34" s="278"/>
      <c r="GK34" s="61"/>
      <c r="GL34" s="61"/>
      <c r="GM34" s="61"/>
      <c r="GN34" s="61">
        <v>1</v>
      </c>
      <c r="GO34" s="61"/>
      <c r="GP34" s="61"/>
      <c r="GQ34" s="61"/>
      <c r="GR34" s="61"/>
      <c r="GS34" s="61">
        <v>4.5</v>
      </c>
      <c r="GT34" s="61"/>
      <c r="GU34" s="61"/>
      <c r="GV34" s="61"/>
      <c r="GW34" s="61"/>
      <c r="GX34" s="61"/>
      <c r="GY34" s="61">
        <v>2</v>
      </c>
      <c r="GZ34" s="61">
        <v>1</v>
      </c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229">
        <f t="shared" si="71"/>
        <v>6</v>
      </c>
      <c r="HV34" s="66"/>
      <c r="HW34" s="61"/>
      <c r="HX34" s="61"/>
      <c r="HY34" s="61"/>
      <c r="HZ34" s="61">
        <v>1</v>
      </c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229">
        <f t="shared" si="72"/>
        <v>1</v>
      </c>
      <c r="IV34" s="269">
        <f>11.5/2</f>
        <v>5.75</v>
      </c>
      <c r="IW34" s="217">
        <f>2.5/2</f>
        <v>1.25</v>
      </c>
      <c r="IX34" s="222"/>
      <c r="IY34" s="97"/>
      <c r="IZ34" s="101"/>
      <c r="JA34" s="97"/>
      <c r="JB34" s="97"/>
      <c r="JC34" s="100"/>
      <c r="JD34" s="229">
        <f t="shared" si="37"/>
        <v>19</v>
      </c>
      <c r="JE34" s="297">
        <f t="shared" si="38"/>
        <v>2.4473684210526314</v>
      </c>
    </row>
    <row r="35" spans="1:265">
      <c r="A35" s="18" t="s">
        <v>187</v>
      </c>
      <c r="B35" s="188" t="s">
        <v>470</v>
      </c>
      <c r="C35" s="54" t="s">
        <v>220</v>
      </c>
      <c r="D35" s="123">
        <f t="shared" si="63"/>
        <v>44</v>
      </c>
      <c r="E35" s="124">
        <f t="shared" si="64"/>
        <v>0</v>
      </c>
      <c r="F35" s="124">
        <f t="shared" si="65"/>
        <v>10</v>
      </c>
      <c r="G35" s="132">
        <f t="shared" si="66"/>
        <v>7.5</v>
      </c>
      <c r="H35" s="14">
        <f t="shared" si="67"/>
        <v>16.5</v>
      </c>
      <c r="I35" s="125">
        <f t="shared" si="68"/>
        <v>10</v>
      </c>
      <c r="J35" s="118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229">
        <f t="shared" si="69"/>
        <v>0</v>
      </c>
      <c r="AK35" s="66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>
        <v>1</v>
      </c>
      <c r="DH35" s="61"/>
      <c r="DI35" s="61"/>
      <c r="DJ35" s="61"/>
      <c r="DK35" s="61"/>
      <c r="DL35" s="61"/>
      <c r="DM35" s="61">
        <v>3</v>
      </c>
      <c r="DN35" s="61"/>
      <c r="DO35" s="61"/>
      <c r="DP35" s="61"/>
      <c r="DQ35" s="61"/>
      <c r="DR35" s="61"/>
      <c r="DS35" s="61"/>
      <c r="DT35" s="61"/>
      <c r="DU35" s="61"/>
      <c r="DV35" s="61"/>
      <c r="DW35" s="61">
        <v>6</v>
      </c>
      <c r="DX35" s="61"/>
      <c r="DY35" s="229">
        <f t="shared" si="70"/>
        <v>3</v>
      </c>
      <c r="DZ35" s="66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151">
        <v>2</v>
      </c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>
        <v>1</v>
      </c>
      <c r="GB35" s="61"/>
      <c r="GC35" s="61"/>
      <c r="GD35" s="61"/>
      <c r="GE35" s="61"/>
      <c r="GF35" s="61"/>
      <c r="GG35" s="61"/>
      <c r="GH35" s="61"/>
      <c r="GI35" s="278"/>
      <c r="GJ35" s="278"/>
      <c r="GK35" s="61"/>
      <c r="GL35" s="61"/>
      <c r="GM35" s="61">
        <v>2</v>
      </c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>
        <v>2.5</v>
      </c>
      <c r="HQ35" s="61"/>
      <c r="HR35" s="61"/>
      <c r="HS35" s="61"/>
      <c r="HT35" s="61"/>
      <c r="HU35" s="229">
        <f t="shared" si="71"/>
        <v>4</v>
      </c>
      <c r="HV35" s="66"/>
      <c r="HW35" s="61"/>
      <c r="HX35" s="61"/>
      <c r="HY35" s="61">
        <v>1</v>
      </c>
      <c r="HZ35" s="61"/>
      <c r="IA35" s="61"/>
      <c r="IB35" s="61"/>
      <c r="IC35" s="61"/>
      <c r="ID35" s="61"/>
      <c r="IE35" s="61"/>
      <c r="IF35" s="9"/>
      <c r="IG35" s="9"/>
      <c r="IH35" s="61"/>
      <c r="II35" s="61">
        <v>1</v>
      </c>
      <c r="IJ35" s="61"/>
      <c r="IK35" s="61"/>
      <c r="IL35" s="283">
        <v>14.5</v>
      </c>
      <c r="IM35" s="61"/>
      <c r="IN35" s="61"/>
      <c r="IO35" s="61"/>
      <c r="IP35" s="61"/>
      <c r="IQ35" s="61"/>
      <c r="IR35" s="61"/>
      <c r="IS35" s="61"/>
      <c r="IT35" s="61"/>
      <c r="IU35" s="229">
        <f t="shared" si="72"/>
        <v>3</v>
      </c>
      <c r="IV35" s="96"/>
      <c r="IW35" s="97"/>
      <c r="IX35" s="98"/>
      <c r="IY35" s="168">
        <f>8/2</f>
        <v>4</v>
      </c>
      <c r="IZ35" s="99"/>
      <c r="JA35" s="168">
        <f>3/2</f>
        <v>1.5</v>
      </c>
      <c r="JB35" s="168">
        <f>7/2</f>
        <v>3.5</v>
      </c>
      <c r="JC35" s="270">
        <f>2/2</f>
        <v>1</v>
      </c>
      <c r="JD35" s="229">
        <f t="shared" si="37"/>
        <v>10</v>
      </c>
      <c r="JE35" s="297">
        <f t="shared" si="38"/>
        <v>4.4000000000000004</v>
      </c>
    </row>
    <row r="36" spans="1:265">
      <c r="A36" s="18" t="s">
        <v>415</v>
      </c>
      <c r="B36" s="187" t="s">
        <v>471</v>
      </c>
      <c r="C36" s="54" t="s">
        <v>289</v>
      </c>
      <c r="D36" s="126">
        <f t="shared" si="63"/>
        <v>42.5</v>
      </c>
      <c r="E36" s="124">
        <f t="shared" si="64"/>
        <v>0</v>
      </c>
      <c r="F36" s="14">
        <f t="shared" si="65"/>
        <v>2</v>
      </c>
      <c r="G36" s="132">
        <f t="shared" si="66"/>
        <v>27.5</v>
      </c>
      <c r="H36" s="14">
        <f t="shared" si="67"/>
        <v>11</v>
      </c>
      <c r="I36" s="70">
        <f t="shared" si="68"/>
        <v>2</v>
      </c>
      <c r="J36" s="118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229">
        <f t="shared" si="69"/>
        <v>0</v>
      </c>
      <c r="AK36" s="66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>
        <v>2</v>
      </c>
      <c r="DX36" s="61"/>
      <c r="DY36" s="229">
        <f t="shared" si="70"/>
        <v>1</v>
      </c>
      <c r="DZ36" s="66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>
        <v>2.5</v>
      </c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>
        <v>5</v>
      </c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278"/>
      <c r="GJ36" s="278"/>
      <c r="GK36" s="61">
        <v>1</v>
      </c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>
        <v>4</v>
      </c>
      <c r="HJ36" s="61"/>
      <c r="HK36" s="61"/>
      <c r="HL36" s="61"/>
      <c r="HM36" s="61"/>
      <c r="HN36" s="61"/>
      <c r="HO36" s="61"/>
      <c r="HP36" s="61"/>
      <c r="HQ36" s="61">
        <v>15</v>
      </c>
      <c r="HR36" s="61"/>
      <c r="HS36" s="61"/>
      <c r="HT36" s="61"/>
      <c r="HU36" s="229">
        <f t="shared" si="71"/>
        <v>5</v>
      </c>
      <c r="HV36" s="66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>
        <v>11</v>
      </c>
      <c r="IM36" s="61"/>
      <c r="IN36" s="61"/>
      <c r="IO36" s="61"/>
      <c r="IP36" s="61"/>
      <c r="IQ36" s="61"/>
      <c r="IR36" s="61"/>
      <c r="IS36" s="61"/>
      <c r="IT36" s="61"/>
      <c r="IU36" s="229">
        <f t="shared" si="72"/>
        <v>1</v>
      </c>
      <c r="IV36" s="220">
        <f>4/2</f>
        <v>2</v>
      </c>
      <c r="IW36" s="97"/>
      <c r="IX36" s="98"/>
      <c r="IY36" s="97"/>
      <c r="IZ36" s="99"/>
      <c r="JA36" s="97"/>
      <c r="JB36" s="97"/>
      <c r="JC36" s="266"/>
      <c r="JD36" s="229">
        <f t="shared" si="37"/>
        <v>7</v>
      </c>
      <c r="JE36" s="297">
        <f t="shared" si="38"/>
        <v>6.0714285714285712</v>
      </c>
    </row>
    <row r="37" spans="1:265">
      <c r="A37" s="18" t="s">
        <v>98</v>
      </c>
      <c r="B37" s="188" t="s">
        <v>470</v>
      </c>
      <c r="C37" s="54" t="s">
        <v>129</v>
      </c>
      <c r="D37" s="128">
        <f t="shared" si="63"/>
        <v>42.5</v>
      </c>
      <c r="E37" s="124">
        <f t="shared" si="64"/>
        <v>5</v>
      </c>
      <c r="F37" s="124">
        <f t="shared" si="65"/>
        <v>14</v>
      </c>
      <c r="G37" s="14">
        <f t="shared" si="66"/>
        <v>11</v>
      </c>
      <c r="H37" s="132">
        <f t="shared" si="67"/>
        <v>9.5</v>
      </c>
      <c r="I37" s="125">
        <f t="shared" si="68"/>
        <v>3</v>
      </c>
      <c r="J37" s="118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>
        <v>5</v>
      </c>
      <c r="AJ37" s="229">
        <f t="shared" si="69"/>
        <v>1</v>
      </c>
      <c r="AK37" s="66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>
        <v>1</v>
      </c>
      <c r="BV37" s="61">
        <v>3.5</v>
      </c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>
        <v>3.5</v>
      </c>
      <c r="CJ37" s="61"/>
      <c r="CK37" s="61">
        <v>1</v>
      </c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>
        <v>1</v>
      </c>
      <c r="CY37" s="55"/>
      <c r="CZ37" s="61"/>
      <c r="DA37" s="61"/>
      <c r="DB37" s="61">
        <v>1</v>
      </c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>
        <v>1</v>
      </c>
      <c r="DR37" s="61"/>
      <c r="DS37" s="61"/>
      <c r="DT37" s="61"/>
      <c r="DU37" s="61"/>
      <c r="DV37" s="61"/>
      <c r="DW37" s="61">
        <v>2</v>
      </c>
      <c r="DX37" s="61"/>
      <c r="DY37" s="229">
        <f t="shared" si="70"/>
        <v>8</v>
      </c>
      <c r="DZ37" s="66">
        <v>1</v>
      </c>
      <c r="EA37" s="61"/>
      <c r="EB37" s="61"/>
      <c r="EC37" s="61"/>
      <c r="ED37" s="61"/>
      <c r="EE37" s="61"/>
      <c r="EF37" s="61">
        <v>2</v>
      </c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>
        <v>1</v>
      </c>
      <c r="EW37" s="61"/>
      <c r="EX37" s="61"/>
      <c r="EY37" s="61">
        <v>1</v>
      </c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>
        <v>1</v>
      </c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>
        <v>1</v>
      </c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>
        <v>1</v>
      </c>
      <c r="GI37" s="278"/>
      <c r="GJ37" s="278"/>
      <c r="GK37" s="61"/>
      <c r="GL37" s="61"/>
      <c r="GM37" s="61"/>
      <c r="GN37" s="61"/>
      <c r="GO37" s="61"/>
      <c r="GP37" s="61"/>
      <c r="GQ37" s="61"/>
      <c r="GR37" s="61"/>
      <c r="GS37" s="61">
        <v>2</v>
      </c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>
        <v>1</v>
      </c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229">
        <f t="shared" si="71"/>
        <v>9</v>
      </c>
      <c r="HV37" s="66"/>
      <c r="HW37" s="61"/>
      <c r="HX37" s="61"/>
      <c r="HY37" s="61"/>
      <c r="HZ37" s="61"/>
      <c r="IA37" s="61">
        <v>1</v>
      </c>
      <c r="IB37" s="61"/>
      <c r="IC37" s="61"/>
      <c r="ID37" s="61"/>
      <c r="IE37" s="61"/>
      <c r="IF37" s="61"/>
      <c r="IG37" s="61"/>
      <c r="IH37" s="61"/>
      <c r="II37" s="61">
        <v>1</v>
      </c>
      <c r="IJ37" s="61">
        <v>2.5</v>
      </c>
      <c r="IK37" s="61"/>
      <c r="IL37" s="61">
        <v>2</v>
      </c>
      <c r="IM37" s="61"/>
      <c r="IN37" s="61"/>
      <c r="IO37" s="61">
        <v>1</v>
      </c>
      <c r="IP37" s="61"/>
      <c r="IQ37" s="61">
        <v>1</v>
      </c>
      <c r="IR37" s="61"/>
      <c r="IS37" s="61"/>
      <c r="IT37" s="61">
        <v>1</v>
      </c>
      <c r="IU37" s="229">
        <f t="shared" si="72"/>
        <v>7</v>
      </c>
      <c r="IV37" s="280">
        <f>6/2</f>
        <v>3</v>
      </c>
      <c r="IW37" s="97"/>
      <c r="IX37" s="98"/>
      <c r="IY37" s="97"/>
      <c r="IZ37" s="99"/>
      <c r="JA37" s="97"/>
      <c r="JB37" s="97"/>
      <c r="JC37" s="100"/>
      <c r="JD37" s="229">
        <f t="shared" si="37"/>
        <v>25</v>
      </c>
      <c r="JE37" s="297">
        <f t="shared" si="38"/>
        <v>1.7</v>
      </c>
    </row>
    <row r="38" spans="1:265">
      <c r="A38" s="18" t="s">
        <v>167</v>
      </c>
      <c r="B38" s="295" t="s">
        <v>174</v>
      </c>
      <c r="C38" s="54" t="s">
        <v>173</v>
      </c>
      <c r="D38" s="126">
        <f t="shared" si="63"/>
        <v>36.5</v>
      </c>
      <c r="E38" s="14">
        <f t="shared" si="64"/>
        <v>0</v>
      </c>
      <c r="F38" s="14">
        <f t="shared" si="65"/>
        <v>6</v>
      </c>
      <c r="G38" s="132">
        <f t="shared" si="66"/>
        <v>22.5</v>
      </c>
      <c r="H38" s="14">
        <f t="shared" si="67"/>
        <v>7</v>
      </c>
      <c r="I38" s="70">
        <f t="shared" si="68"/>
        <v>1</v>
      </c>
      <c r="J38" s="118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229">
        <f t="shared" si="69"/>
        <v>0</v>
      </c>
      <c r="AK38" s="66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</v>
      </c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>
        <v>1</v>
      </c>
      <c r="CU38" s="61"/>
      <c r="CV38" s="61"/>
      <c r="CW38" s="61"/>
      <c r="CX38" s="61"/>
      <c r="CY38" s="61"/>
      <c r="CZ38" s="61"/>
      <c r="DA38" s="61"/>
      <c r="DB38" s="61">
        <v>1</v>
      </c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>
        <v>3</v>
      </c>
      <c r="DX38" s="61"/>
      <c r="DY38" s="229">
        <f t="shared" si="70"/>
        <v>4</v>
      </c>
      <c r="DZ38" s="66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>
        <v>1</v>
      </c>
      <c r="FF38" s="61"/>
      <c r="FG38" s="61"/>
      <c r="FH38" s="61"/>
      <c r="FI38" s="61"/>
      <c r="FJ38" s="61"/>
      <c r="FK38" s="61">
        <v>2.5</v>
      </c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>
        <v>2</v>
      </c>
      <c r="FW38" s="61"/>
      <c r="FX38" s="61"/>
      <c r="FY38" s="61"/>
      <c r="FZ38" s="61"/>
      <c r="GA38" s="61"/>
      <c r="GB38" s="61"/>
      <c r="GC38" s="61"/>
      <c r="GD38" s="61">
        <v>1</v>
      </c>
      <c r="GE38" s="61"/>
      <c r="GF38" s="61"/>
      <c r="GG38" s="61"/>
      <c r="GH38" s="61"/>
      <c r="GI38" s="278"/>
      <c r="GJ38" s="278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>
        <v>2</v>
      </c>
      <c r="HJ38" s="61"/>
      <c r="HK38" s="61"/>
      <c r="HL38" s="61"/>
      <c r="HM38" s="61"/>
      <c r="HN38" s="61"/>
      <c r="HO38" s="61"/>
      <c r="HP38" s="61"/>
      <c r="HQ38" s="61">
        <v>14</v>
      </c>
      <c r="HR38" s="61"/>
      <c r="HS38" s="61"/>
      <c r="HT38" s="61"/>
      <c r="HU38" s="229">
        <f t="shared" si="71"/>
        <v>6</v>
      </c>
      <c r="HV38" s="66"/>
      <c r="HW38" s="61"/>
      <c r="HX38" s="61"/>
      <c r="HY38" s="61"/>
      <c r="HZ38" s="61"/>
      <c r="IA38" s="61"/>
      <c r="IB38" s="61"/>
      <c r="IC38" s="61"/>
      <c r="ID38" s="61"/>
      <c r="IE38" s="61"/>
      <c r="IF38" s="9"/>
      <c r="IG38" s="9"/>
      <c r="IH38" s="61"/>
      <c r="II38" s="61"/>
      <c r="IJ38" s="61"/>
      <c r="IK38" s="61"/>
      <c r="IL38" s="61">
        <v>5</v>
      </c>
      <c r="IM38" s="61"/>
      <c r="IN38" s="61"/>
      <c r="IO38" s="61"/>
      <c r="IP38" s="61">
        <v>1</v>
      </c>
      <c r="IQ38" s="61"/>
      <c r="IR38" s="61"/>
      <c r="IS38" s="61">
        <v>1</v>
      </c>
      <c r="IT38" s="61"/>
      <c r="IU38" s="229">
        <f t="shared" si="72"/>
        <v>3</v>
      </c>
      <c r="IV38" s="220">
        <f>2/2</f>
        <v>1</v>
      </c>
      <c r="IW38" s="97"/>
      <c r="IX38" s="98"/>
      <c r="IY38" s="97"/>
      <c r="IZ38" s="99"/>
      <c r="JA38" s="97"/>
      <c r="JB38" s="97"/>
      <c r="JC38" s="100"/>
      <c r="JD38" s="229">
        <f t="shared" si="37"/>
        <v>13</v>
      </c>
      <c r="JE38" s="297">
        <f t="shared" si="38"/>
        <v>2.8076923076923075</v>
      </c>
    </row>
    <row r="39" spans="1:265" ht="15" customHeight="1">
      <c r="A39" s="18" t="s">
        <v>426</v>
      </c>
      <c r="B39" s="188" t="s">
        <v>470</v>
      </c>
      <c r="C39" s="54" t="s">
        <v>116</v>
      </c>
      <c r="D39" s="17">
        <f t="shared" si="63"/>
        <v>36</v>
      </c>
      <c r="E39" s="124">
        <f t="shared" si="64"/>
        <v>4</v>
      </c>
      <c r="F39" s="14">
        <f t="shared" si="65"/>
        <v>14</v>
      </c>
      <c r="G39" s="132">
        <f t="shared" si="66"/>
        <v>15.5</v>
      </c>
      <c r="H39" s="14">
        <f t="shared" si="67"/>
        <v>0</v>
      </c>
      <c r="I39" s="167">
        <f t="shared" si="68"/>
        <v>2.5</v>
      </c>
      <c r="J39" s="118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>
        <v>1</v>
      </c>
      <c r="Y39" s="61"/>
      <c r="Z39" s="61"/>
      <c r="AA39" s="61"/>
      <c r="AB39" s="61"/>
      <c r="AC39" s="61"/>
      <c r="AD39" s="61"/>
      <c r="AE39" s="61">
        <v>1</v>
      </c>
      <c r="AF39" s="61">
        <v>2</v>
      </c>
      <c r="AG39" s="61"/>
      <c r="AH39" s="61"/>
      <c r="AI39" s="61"/>
      <c r="AJ39" s="229">
        <f t="shared" si="69"/>
        <v>3</v>
      </c>
      <c r="AK39" s="66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>
        <v>1</v>
      </c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>
        <v>1</v>
      </c>
      <c r="BS39" s="61"/>
      <c r="BT39" s="61"/>
      <c r="BU39" s="61"/>
      <c r="BV39" s="61"/>
      <c r="BW39" s="61"/>
      <c r="BX39" s="61"/>
      <c r="BY39" s="61"/>
      <c r="BZ39" s="61">
        <v>1</v>
      </c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>
        <v>5.5</v>
      </c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>
        <v>5.5</v>
      </c>
      <c r="DX39" s="61"/>
      <c r="DY39" s="229">
        <f t="shared" si="70"/>
        <v>5</v>
      </c>
      <c r="DZ39" s="66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>
        <v>1</v>
      </c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>
        <v>6</v>
      </c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>
        <v>1</v>
      </c>
      <c r="GH39" s="61"/>
      <c r="GI39" s="278"/>
      <c r="GJ39" s="278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>
        <v>5</v>
      </c>
      <c r="GZ39" s="61">
        <v>2.5</v>
      </c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229">
        <f t="shared" si="71"/>
        <v>5</v>
      </c>
      <c r="HV39" s="66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55"/>
      <c r="II39" s="61"/>
      <c r="IJ39" s="61"/>
      <c r="IK39" s="61"/>
      <c r="IL39" s="55"/>
      <c r="IM39" s="61"/>
      <c r="IN39" s="61"/>
      <c r="IO39" s="61"/>
      <c r="IP39" s="61"/>
      <c r="IQ39" s="61"/>
      <c r="IR39" s="61"/>
      <c r="IS39" s="61"/>
      <c r="IT39" s="61"/>
      <c r="IU39" s="229">
        <f t="shared" si="72"/>
        <v>0</v>
      </c>
      <c r="IV39" s="220">
        <f>5/2</f>
        <v>2.5</v>
      </c>
      <c r="IW39" s="97"/>
      <c r="IX39" s="98"/>
      <c r="IY39" s="97"/>
      <c r="IZ39" s="101"/>
      <c r="JA39" s="97"/>
      <c r="JB39" s="97"/>
      <c r="JC39" s="100"/>
      <c r="JD39" s="229">
        <f t="shared" si="37"/>
        <v>13</v>
      </c>
      <c r="JE39" s="297">
        <f t="shared" si="38"/>
        <v>2.7692307692307692</v>
      </c>
    </row>
    <row r="40" spans="1:265">
      <c r="A40" s="18" t="s">
        <v>316</v>
      </c>
      <c r="B40" s="187" t="s">
        <v>472</v>
      </c>
      <c r="C40" s="54" t="s">
        <v>162</v>
      </c>
      <c r="D40" s="126">
        <f t="shared" si="63"/>
        <v>29.5</v>
      </c>
      <c r="E40" s="14">
        <f t="shared" si="64"/>
        <v>0</v>
      </c>
      <c r="F40" s="132">
        <f t="shared" si="65"/>
        <v>12.5</v>
      </c>
      <c r="G40" s="14">
        <f t="shared" si="66"/>
        <v>2</v>
      </c>
      <c r="H40" s="132">
        <f t="shared" si="67"/>
        <v>6.5</v>
      </c>
      <c r="I40" s="167">
        <f t="shared" si="68"/>
        <v>8.5</v>
      </c>
      <c r="J40" s="118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229">
        <f t="shared" si="69"/>
        <v>0</v>
      </c>
      <c r="AK40" s="66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>
        <v>3.5</v>
      </c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>
        <v>3.5</v>
      </c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>
        <v>2</v>
      </c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>
        <v>3.5</v>
      </c>
      <c r="DY40" s="229">
        <f t="shared" si="70"/>
        <v>4</v>
      </c>
      <c r="DZ40" s="66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151">
        <v>1</v>
      </c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>
        <v>1</v>
      </c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278"/>
      <c r="GJ40" s="278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229">
        <f t="shared" si="71"/>
        <v>2</v>
      </c>
      <c r="HV40" s="8"/>
      <c r="HW40" s="61"/>
      <c r="HX40" s="61"/>
      <c r="HY40" s="61"/>
      <c r="HZ40" s="61"/>
      <c r="IA40" s="61"/>
      <c r="IB40" s="61"/>
      <c r="IC40" s="61"/>
      <c r="ID40" s="61"/>
      <c r="IE40" s="61"/>
      <c r="IF40" s="9"/>
      <c r="IG40" s="9"/>
      <c r="IH40" s="61"/>
      <c r="II40" s="61"/>
      <c r="IJ40" s="61"/>
      <c r="IK40" s="61"/>
      <c r="IL40" s="61">
        <v>4</v>
      </c>
      <c r="IM40" s="61"/>
      <c r="IN40" s="61"/>
      <c r="IO40" s="61"/>
      <c r="IP40" s="61"/>
      <c r="IQ40" s="61"/>
      <c r="IR40" s="61"/>
      <c r="IS40" s="61"/>
      <c r="IT40" s="61">
        <v>2.5</v>
      </c>
      <c r="IU40" s="229">
        <f t="shared" si="72"/>
        <v>2</v>
      </c>
      <c r="IV40" s="96"/>
      <c r="IW40" s="97"/>
      <c r="IX40" s="98"/>
      <c r="IY40" s="223">
        <f>7/2</f>
        <v>3.5</v>
      </c>
      <c r="IZ40" s="99"/>
      <c r="JA40" s="168">
        <f>4/2</f>
        <v>2</v>
      </c>
      <c r="JB40" s="168">
        <f>6/2</f>
        <v>3</v>
      </c>
      <c r="JC40" s="100"/>
      <c r="JD40" s="229">
        <f t="shared" si="37"/>
        <v>8</v>
      </c>
      <c r="JE40" s="297">
        <f t="shared" si="38"/>
        <v>3.6875</v>
      </c>
    </row>
    <row r="41" spans="1:265">
      <c r="A41" s="18" t="s">
        <v>201</v>
      </c>
      <c r="B41" s="188" t="s">
        <v>469</v>
      </c>
      <c r="C41" s="54" t="s">
        <v>237</v>
      </c>
      <c r="D41" s="128">
        <f t="shared" si="63"/>
        <v>28.5</v>
      </c>
      <c r="E41" s="124">
        <f t="shared" si="64"/>
        <v>0</v>
      </c>
      <c r="F41" s="124">
        <f t="shared" si="65"/>
        <v>9</v>
      </c>
      <c r="G41" s="14">
        <f t="shared" si="66"/>
        <v>5</v>
      </c>
      <c r="H41" s="14">
        <f t="shared" si="67"/>
        <v>14</v>
      </c>
      <c r="I41" s="218">
        <f t="shared" si="68"/>
        <v>0.5</v>
      </c>
      <c r="J41" s="118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229">
        <f t="shared" si="69"/>
        <v>0</v>
      </c>
      <c r="AK41" s="66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>
        <v>2</v>
      </c>
      <c r="DN41" s="61"/>
      <c r="DO41" s="61"/>
      <c r="DP41" s="61"/>
      <c r="DQ41" s="61"/>
      <c r="DR41" s="61"/>
      <c r="DS41" s="61"/>
      <c r="DT41" s="61"/>
      <c r="DU41" s="61"/>
      <c r="DV41" s="61"/>
      <c r="DW41" s="61">
        <v>7</v>
      </c>
      <c r="DX41" s="61"/>
      <c r="DY41" s="229">
        <f t="shared" si="70"/>
        <v>2</v>
      </c>
      <c r="DZ41" s="66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>
        <v>2.5</v>
      </c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>
        <v>2.5</v>
      </c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278"/>
      <c r="GJ41" s="278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229">
        <f t="shared" si="71"/>
        <v>2</v>
      </c>
      <c r="HV41" s="8"/>
      <c r="HW41" s="61"/>
      <c r="HX41" s="61"/>
      <c r="HY41" s="61"/>
      <c r="HZ41" s="61"/>
      <c r="IA41" s="61"/>
      <c r="IB41" s="61"/>
      <c r="IC41" s="61"/>
      <c r="ID41" s="61"/>
      <c r="IE41" s="61">
        <v>1</v>
      </c>
      <c r="IF41" s="9"/>
      <c r="IG41" s="9"/>
      <c r="IH41" s="9"/>
      <c r="II41" s="9"/>
      <c r="IJ41" s="9"/>
      <c r="IK41" s="61"/>
      <c r="IL41" s="61">
        <v>13</v>
      </c>
      <c r="IM41" s="61"/>
      <c r="IN41" s="61"/>
      <c r="IO41" s="61"/>
      <c r="IP41" s="61"/>
      <c r="IQ41" s="61"/>
      <c r="IR41" s="61"/>
      <c r="IS41" s="61"/>
      <c r="IT41" s="61"/>
      <c r="IU41" s="229">
        <f t="shared" si="72"/>
        <v>2</v>
      </c>
      <c r="IV41" s="96"/>
      <c r="IW41" s="97"/>
      <c r="IX41" s="288">
        <f>1/2</f>
        <v>0.5</v>
      </c>
      <c r="IY41" s="97"/>
      <c r="IZ41" s="99"/>
      <c r="JA41" s="97"/>
      <c r="JB41" s="97"/>
      <c r="JC41" s="100"/>
      <c r="JD41" s="229">
        <f t="shared" si="37"/>
        <v>6</v>
      </c>
      <c r="JE41" s="297">
        <f t="shared" si="38"/>
        <v>4.75</v>
      </c>
    </row>
    <row r="42" spans="1:265">
      <c r="A42" s="18" t="s">
        <v>442</v>
      </c>
      <c r="B42" s="188" t="s">
        <v>473</v>
      </c>
      <c r="C42" s="54" t="s">
        <v>127</v>
      </c>
      <c r="D42" s="123">
        <f t="shared" si="63"/>
        <v>28</v>
      </c>
      <c r="E42" s="124">
        <f t="shared" si="64"/>
        <v>6</v>
      </c>
      <c r="F42" s="124">
        <f t="shared" si="65"/>
        <v>3</v>
      </c>
      <c r="G42" s="14">
        <f t="shared" si="66"/>
        <v>1</v>
      </c>
      <c r="H42" s="14">
        <f t="shared" si="67"/>
        <v>17</v>
      </c>
      <c r="I42" s="125">
        <f t="shared" si="68"/>
        <v>1</v>
      </c>
      <c r="J42" s="118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>
        <v>6</v>
      </c>
      <c r="AJ42" s="229">
        <f t="shared" si="69"/>
        <v>1</v>
      </c>
      <c r="AK42" s="66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>
        <v>1</v>
      </c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>
        <v>1</v>
      </c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>
        <v>1</v>
      </c>
      <c r="DY42" s="229">
        <f t="shared" si="70"/>
        <v>3</v>
      </c>
      <c r="DZ42" s="66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>
        <v>1</v>
      </c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278"/>
      <c r="GJ42" s="278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229">
        <f t="shared" si="71"/>
        <v>1</v>
      </c>
      <c r="HV42" s="8"/>
      <c r="HW42" s="9"/>
      <c r="HX42" s="9"/>
      <c r="HY42" s="9"/>
      <c r="HZ42" s="9"/>
      <c r="IA42" s="9"/>
      <c r="IB42" s="9"/>
      <c r="IC42" s="61"/>
      <c r="ID42" s="61"/>
      <c r="IE42" s="61"/>
      <c r="IF42" s="9"/>
      <c r="IG42" s="9"/>
      <c r="IH42" s="9"/>
      <c r="II42" s="9"/>
      <c r="IJ42" s="9"/>
      <c r="IK42" s="61"/>
      <c r="IL42" s="61">
        <v>17</v>
      </c>
      <c r="IM42" s="61"/>
      <c r="IN42" s="61"/>
      <c r="IO42" s="61"/>
      <c r="IP42" s="61"/>
      <c r="IQ42" s="61"/>
      <c r="IR42" s="61"/>
      <c r="IS42" s="61"/>
      <c r="IT42" s="61"/>
      <c r="IU42" s="229">
        <f t="shared" si="72"/>
        <v>1</v>
      </c>
      <c r="IV42" s="96"/>
      <c r="IW42" s="97"/>
      <c r="IX42" s="98"/>
      <c r="IY42" s="97"/>
      <c r="IZ42" s="99"/>
      <c r="JA42" s="55"/>
      <c r="JB42" s="223">
        <f>1/2</f>
        <v>0.5</v>
      </c>
      <c r="JC42" s="265">
        <f>1/2</f>
        <v>0.5</v>
      </c>
      <c r="JD42" s="229">
        <f t="shared" si="37"/>
        <v>6</v>
      </c>
      <c r="JE42" s="297">
        <f t="shared" si="38"/>
        <v>4.666666666666667</v>
      </c>
    </row>
    <row r="43" spans="1:265">
      <c r="A43" s="18" t="s">
        <v>402</v>
      </c>
      <c r="B43" s="188" t="s">
        <v>460</v>
      </c>
      <c r="C43" s="54" t="s">
        <v>99</v>
      </c>
      <c r="D43" s="176">
        <f t="shared" si="63"/>
        <v>27.25</v>
      </c>
      <c r="E43" s="127">
        <f t="shared" si="64"/>
        <v>2.5</v>
      </c>
      <c r="F43" s="175">
        <f t="shared" si="65"/>
        <v>8.25</v>
      </c>
      <c r="G43" s="132">
        <f t="shared" si="66"/>
        <v>16.5</v>
      </c>
      <c r="H43" s="14">
        <f t="shared" si="67"/>
        <v>0</v>
      </c>
      <c r="I43" s="125">
        <f t="shared" si="68"/>
        <v>0</v>
      </c>
      <c r="J43" s="118"/>
      <c r="K43" s="61"/>
      <c r="L43" s="61"/>
      <c r="M43" s="61"/>
      <c r="N43" s="61"/>
      <c r="O43" s="61"/>
      <c r="P43" s="61"/>
      <c r="Q43" s="61">
        <v>1</v>
      </c>
      <c r="R43" s="61">
        <v>1.5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229">
        <f t="shared" si="69"/>
        <v>2</v>
      </c>
      <c r="AK43" s="66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174">
        <f>2.5+((1+2.5)/2)</f>
        <v>4.25</v>
      </c>
      <c r="BP43" s="61"/>
      <c r="BQ43" s="61"/>
      <c r="BR43" s="61"/>
      <c r="BS43" s="61"/>
      <c r="BT43" s="61"/>
      <c r="BU43" s="61"/>
      <c r="BV43" s="61"/>
      <c r="BW43" s="61"/>
      <c r="BX43" s="61">
        <v>1</v>
      </c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>
        <v>1</v>
      </c>
      <c r="CJ43" s="61"/>
      <c r="CK43" s="61"/>
      <c r="CL43" s="61"/>
      <c r="CM43" s="61"/>
      <c r="CN43" s="61"/>
      <c r="CO43" s="61"/>
      <c r="CP43" s="61"/>
      <c r="CQ43" s="61">
        <v>2</v>
      </c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229">
        <f t="shared" si="70"/>
        <v>4</v>
      </c>
      <c r="DZ43" s="66">
        <v>2.5</v>
      </c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>
        <v>1</v>
      </c>
      <c r="FZ43" s="61"/>
      <c r="GA43" s="61"/>
      <c r="GB43" s="61"/>
      <c r="GC43" s="61"/>
      <c r="GD43" s="61"/>
      <c r="GE43" s="61"/>
      <c r="GF43" s="61"/>
      <c r="GG43" s="61"/>
      <c r="GH43" s="61"/>
      <c r="GI43" s="278"/>
      <c r="GJ43" s="278">
        <v>2.5</v>
      </c>
      <c r="GK43" s="61"/>
      <c r="GL43" s="61"/>
      <c r="GM43" s="61"/>
      <c r="GN43" s="61"/>
      <c r="GO43" s="61"/>
      <c r="GP43" s="61"/>
      <c r="GQ43" s="61"/>
      <c r="GR43" s="61">
        <v>1</v>
      </c>
      <c r="GS43" s="61"/>
      <c r="GT43" s="61"/>
      <c r="GU43" s="61"/>
      <c r="GV43" s="61">
        <v>2.5</v>
      </c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>
        <v>7</v>
      </c>
      <c r="HR43" s="61"/>
      <c r="HS43" s="61"/>
      <c r="HT43" s="61"/>
      <c r="HU43" s="229">
        <f t="shared" si="71"/>
        <v>6</v>
      </c>
      <c r="HV43" s="66"/>
      <c r="HW43" s="61"/>
      <c r="HX43" s="61"/>
      <c r="HY43" s="61"/>
      <c r="HZ43" s="61"/>
      <c r="IA43" s="61"/>
      <c r="IB43" s="61"/>
      <c r="IC43" s="61"/>
      <c r="ID43" s="61"/>
      <c r="IE43" s="61"/>
      <c r="IF43" s="9"/>
      <c r="IG43" s="9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229">
        <f t="shared" si="72"/>
        <v>0</v>
      </c>
      <c r="IV43" s="96"/>
      <c r="IW43" s="97"/>
      <c r="IX43" s="98"/>
      <c r="IY43" s="97"/>
      <c r="IZ43" s="99"/>
      <c r="JA43" s="97"/>
      <c r="JB43" s="97"/>
      <c r="JC43" s="100"/>
      <c r="JD43" s="229">
        <f t="shared" si="37"/>
        <v>12</v>
      </c>
      <c r="JE43" s="297">
        <f t="shared" si="38"/>
        <v>2.2708333333333335</v>
      </c>
    </row>
    <row r="44" spans="1:265">
      <c r="A44" s="18" t="s">
        <v>351</v>
      </c>
      <c r="B44" s="188" t="s">
        <v>474</v>
      </c>
      <c r="C44" s="54" t="s">
        <v>181</v>
      </c>
      <c r="D44" s="126">
        <f t="shared" si="63"/>
        <v>26.5</v>
      </c>
      <c r="E44" s="14">
        <f t="shared" si="64"/>
        <v>0</v>
      </c>
      <c r="F44" s="14">
        <f t="shared" si="65"/>
        <v>7</v>
      </c>
      <c r="G44" s="132">
        <f t="shared" si="66"/>
        <v>8.5</v>
      </c>
      <c r="H44" s="14">
        <f t="shared" si="67"/>
        <v>0</v>
      </c>
      <c r="I44" s="70">
        <f t="shared" si="68"/>
        <v>11</v>
      </c>
      <c r="J44" s="118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229">
        <f t="shared" si="69"/>
        <v>0</v>
      </c>
      <c r="AK44" s="66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>
        <v>1</v>
      </c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>
        <v>1</v>
      </c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>
        <v>2</v>
      </c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1</v>
      </c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>
        <v>2</v>
      </c>
      <c r="DX44" s="61"/>
      <c r="DY44" s="229">
        <f t="shared" si="70"/>
        <v>5</v>
      </c>
      <c r="DZ44" s="66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>
        <v>1</v>
      </c>
      <c r="EL44" s="61"/>
      <c r="EM44" s="61"/>
      <c r="EN44" s="61"/>
      <c r="EO44" s="61"/>
      <c r="EP44" s="61"/>
      <c r="EQ44" s="61"/>
      <c r="ER44" s="61"/>
      <c r="ES44" s="61"/>
      <c r="ET44" s="61">
        <v>1</v>
      </c>
      <c r="EU44" s="61"/>
      <c r="EV44" s="61"/>
      <c r="EW44" s="61"/>
      <c r="EX44" s="61">
        <v>1</v>
      </c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>
        <v>3</v>
      </c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278"/>
      <c r="GJ44" s="278"/>
      <c r="GK44" s="61"/>
      <c r="GL44" s="61">
        <v>2.5</v>
      </c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229">
        <f t="shared" si="71"/>
        <v>5</v>
      </c>
      <c r="HV44" s="66"/>
      <c r="HW44" s="61"/>
      <c r="HX44" s="61"/>
      <c r="HY44" s="61"/>
      <c r="HZ44" s="61"/>
      <c r="IA44" s="61"/>
      <c r="IB44" s="61"/>
      <c r="IC44" s="61"/>
      <c r="ID44" s="61"/>
      <c r="IE44" s="61"/>
      <c r="IF44" s="9"/>
      <c r="IG44" s="9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229">
        <f t="shared" si="72"/>
        <v>0</v>
      </c>
      <c r="IV44" s="220">
        <f>9/2</f>
        <v>4.5</v>
      </c>
      <c r="IW44" s="97"/>
      <c r="IX44" s="98"/>
      <c r="IY44" s="97"/>
      <c r="IZ44" s="99"/>
      <c r="JA44" s="279">
        <f>5/2</f>
        <v>2.5</v>
      </c>
      <c r="JB44" s="168">
        <f>8/2</f>
        <v>4</v>
      </c>
      <c r="JC44" s="100"/>
      <c r="JD44" s="229">
        <f t="shared" si="37"/>
        <v>10</v>
      </c>
      <c r="JE44" s="297">
        <f t="shared" si="38"/>
        <v>2.65</v>
      </c>
    </row>
    <row r="45" spans="1:265">
      <c r="A45" s="18" t="s">
        <v>403</v>
      </c>
      <c r="B45" s="187" t="s">
        <v>450</v>
      </c>
      <c r="C45" s="54" t="s">
        <v>135</v>
      </c>
      <c r="D45" s="126">
        <f t="shared" si="63"/>
        <v>21.5</v>
      </c>
      <c r="E45" s="14">
        <f t="shared" si="64"/>
        <v>0</v>
      </c>
      <c r="F45" s="14">
        <f t="shared" si="65"/>
        <v>8</v>
      </c>
      <c r="G45" s="14">
        <f t="shared" si="66"/>
        <v>2</v>
      </c>
      <c r="H45" s="14">
        <f t="shared" si="67"/>
        <v>9</v>
      </c>
      <c r="I45" s="167">
        <f t="shared" si="68"/>
        <v>2.5</v>
      </c>
      <c r="J45" s="118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3"/>
      <c r="Y45" s="63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229">
        <f t="shared" si="69"/>
        <v>0</v>
      </c>
      <c r="AK45" s="66"/>
      <c r="AL45" s="61"/>
      <c r="AM45" s="61">
        <v>1</v>
      </c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>
        <v>1</v>
      </c>
      <c r="CE45" s="61"/>
      <c r="CF45" s="61"/>
      <c r="CG45" s="61"/>
      <c r="CH45" s="61"/>
      <c r="CI45" s="61">
        <v>1</v>
      </c>
      <c r="CJ45" s="61"/>
      <c r="CK45" s="61"/>
      <c r="CL45" s="61"/>
      <c r="CM45" s="61">
        <v>1</v>
      </c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>
        <v>3</v>
      </c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>
        <v>1</v>
      </c>
      <c r="DX45" s="61"/>
      <c r="DY45" s="229">
        <f t="shared" si="70"/>
        <v>6</v>
      </c>
      <c r="DZ45" s="66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>
        <f>4/2</f>
        <v>2</v>
      </c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278"/>
      <c r="GJ45" s="278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229">
        <f t="shared" si="71"/>
        <v>1</v>
      </c>
      <c r="HV45" s="8"/>
      <c r="HW45" s="9"/>
      <c r="HX45" s="9"/>
      <c r="HY45" s="9"/>
      <c r="HZ45" s="9"/>
      <c r="IA45" s="9"/>
      <c r="IB45" s="61">
        <v>1</v>
      </c>
      <c r="IC45" s="61"/>
      <c r="ID45" s="61"/>
      <c r="IE45" s="61"/>
      <c r="IF45" s="9"/>
      <c r="IG45" s="9"/>
      <c r="IH45" s="9"/>
      <c r="II45" s="9"/>
      <c r="IJ45" s="9"/>
      <c r="IK45" s="61"/>
      <c r="IL45" s="61">
        <v>8</v>
      </c>
      <c r="IM45" s="61"/>
      <c r="IN45" s="61"/>
      <c r="IO45" s="61"/>
      <c r="IP45" s="61"/>
      <c r="IQ45" s="61"/>
      <c r="IR45" s="61"/>
      <c r="IS45" s="61"/>
      <c r="IT45" s="61"/>
      <c r="IU45" s="229">
        <f t="shared" si="72"/>
        <v>2</v>
      </c>
      <c r="IV45" s="96"/>
      <c r="IW45" s="97"/>
      <c r="IX45" s="98"/>
      <c r="IY45" s="97"/>
      <c r="IZ45" s="99"/>
      <c r="JA45" s="168">
        <f>1/2</f>
        <v>0.5</v>
      </c>
      <c r="JB45" s="168">
        <f>4/2</f>
        <v>2</v>
      </c>
      <c r="JC45" s="100"/>
      <c r="JD45" s="229">
        <f t="shared" si="37"/>
        <v>9</v>
      </c>
      <c r="JE45" s="297">
        <f t="shared" si="38"/>
        <v>2.3888888888888888</v>
      </c>
    </row>
    <row r="46" spans="1:265">
      <c r="A46" s="18" t="s">
        <v>379</v>
      </c>
      <c r="B46" s="188" t="s">
        <v>463</v>
      </c>
      <c r="C46" s="54" t="s">
        <v>114</v>
      </c>
      <c r="D46" s="17">
        <f t="shared" si="63"/>
        <v>20</v>
      </c>
      <c r="E46" s="132">
        <f t="shared" si="64"/>
        <v>2.5</v>
      </c>
      <c r="F46" s="14">
        <f t="shared" si="65"/>
        <v>0</v>
      </c>
      <c r="G46" s="132">
        <f t="shared" si="66"/>
        <v>17.5</v>
      </c>
      <c r="H46" s="14">
        <f t="shared" si="67"/>
        <v>0</v>
      </c>
      <c r="I46" s="70">
        <f t="shared" si="68"/>
        <v>0</v>
      </c>
      <c r="J46" s="118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>
        <v>2.5</v>
      </c>
      <c r="AE46" s="61"/>
      <c r="AF46" s="61"/>
      <c r="AG46" s="61"/>
      <c r="AH46" s="61"/>
      <c r="AI46" s="61"/>
      <c r="AJ46" s="229">
        <f t="shared" si="69"/>
        <v>1</v>
      </c>
      <c r="AK46" s="66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229">
        <f t="shared" si="70"/>
        <v>0</v>
      </c>
      <c r="DZ46" s="66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>
        <v>1</v>
      </c>
      <c r="GG46" s="61"/>
      <c r="GH46" s="61"/>
      <c r="GI46" s="275"/>
      <c r="GJ46" s="275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283">
        <v>16.5</v>
      </c>
      <c r="HR46" s="61"/>
      <c r="HS46" s="61"/>
      <c r="HT46" s="61"/>
      <c r="HU46" s="229">
        <f t="shared" si="71"/>
        <v>2</v>
      </c>
      <c r="HV46" s="8"/>
      <c r="HW46" s="61"/>
      <c r="HX46" s="61"/>
      <c r="HY46" s="61"/>
      <c r="HZ46" s="61"/>
      <c r="IA46" s="61"/>
      <c r="IB46" s="61"/>
      <c r="IC46" s="61"/>
      <c r="ID46" s="61"/>
      <c r="IE46" s="61"/>
      <c r="IF46" s="9"/>
      <c r="IG46" s="9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229">
        <f t="shared" si="72"/>
        <v>0</v>
      </c>
      <c r="IV46" s="97"/>
      <c r="IW46" s="97"/>
      <c r="IX46" s="98"/>
      <c r="IY46" s="97"/>
      <c r="IZ46" s="99"/>
      <c r="JA46" s="97"/>
      <c r="JB46" s="97"/>
      <c r="JC46" s="100"/>
      <c r="JD46" s="229">
        <f t="shared" si="37"/>
        <v>3</v>
      </c>
      <c r="JE46" s="297">
        <f t="shared" si="38"/>
        <v>6.666666666666667</v>
      </c>
    </row>
    <row r="47" spans="1:265">
      <c r="A47" s="18" t="s">
        <v>302</v>
      </c>
      <c r="B47" s="295" t="s">
        <v>174</v>
      </c>
      <c r="C47" s="54" t="s">
        <v>332</v>
      </c>
      <c r="D47" s="128">
        <f t="shared" si="63"/>
        <v>16.5</v>
      </c>
      <c r="E47" s="124">
        <f t="shared" si="64"/>
        <v>0</v>
      </c>
      <c r="F47" s="124">
        <f t="shared" si="65"/>
        <v>1</v>
      </c>
      <c r="G47" s="132">
        <f t="shared" si="66"/>
        <v>12.5</v>
      </c>
      <c r="H47" s="14">
        <f t="shared" si="67"/>
        <v>3</v>
      </c>
      <c r="I47" s="125">
        <f t="shared" si="68"/>
        <v>0</v>
      </c>
      <c r="J47" s="246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29">
        <f t="shared" si="69"/>
        <v>0</v>
      </c>
      <c r="AK47" s="248"/>
      <c r="AL47" s="247"/>
      <c r="AM47" s="247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7"/>
      <c r="BE47" s="247"/>
      <c r="BF47" s="247"/>
      <c r="BG47" s="247"/>
      <c r="BH47" s="247"/>
      <c r="BI47" s="247"/>
      <c r="BJ47" s="247"/>
      <c r="BK47" s="247"/>
      <c r="BL47" s="247"/>
      <c r="BM47" s="247"/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A47" s="247"/>
      <c r="CB47" s="247"/>
      <c r="CC47" s="247"/>
      <c r="CD47" s="247"/>
      <c r="CE47" s="247"/>
      <c r="CF47" s="247"/>
      <c r="CG47" s="247"/>
      <c r="CH47" s="247"/>
      <c r="CI47" s="247"/>
      <c r="CJ47" s="247"/>
      <c r="CK47" s="247"/>
      <c r="CL47" s="247"/>
      <c r="CM47" s="247"/>
      <c r="CN47" s="247"/>
      <c r="CO47" s="247"/>
      <c r="CP47" s="247"/>
      <c r="CQ47" s="247"/>
      <c r="CR47" s="247"/>
      <c r="CS47" s="247"/>
      <c r="CT47" s="247"/>
      <c r="CU47" s="247"/>
      <c r="CV47" s="247"/>
      <c r="CW47" s="247"/>
      <c r="CX47" s="247"/>
      <c r="CY47" s="247"/>
      <c r="CZ47" s="247"/>
      <c r="DA47" s="247"/>
      <c r="DB47" s="247"/>
      <c r="DC47" s="247"/>
      <c r="DD47" s="247"/>
      <c r="DE47" s="247"/>
      <c r="DF47" s="247"/>
      <c r="DG47" s="247"/>
      <c r="DH47" s="247"/>
      <c r="DI47" s="247"/>
      <c r="DJ47" s="247"/>
      <c r="DK47" s="247"/>
      <c r="DL47" s="247"/>
      <c r="DM47" s="247"/>
      <c r="DN47" s="247"/>
      <c r="DO47" s="247"/>
      <c r="DP47" s="61">
        <v>1</v>
      </c>
      <c r="DQ47" s="247"/>
      <c r="DR47" s="247"/>
      <c r="DS47" s="247"/>
      <c r="DT47" s="247"/>
      <c r="DU47" s="247"/>
      <c r="DV47" s="247"/>
      <c r="DW47" s="247"/>
      <c r="DX47" s="247"/>
      <c r="DY47" s="229">
        <f t="shared" si="70"/>
        <v>1</v>
      </c>
      <c r="DZ47" s="66">
        <v>1</v>
      </c>
      <c r="EA47" s="247"/>
      <c r="EB47" s="247"/>
      <c r="EC47" s="247"/>
      <c r="ED47" s="247"/>
      <c r="EE47" s="247"/>
      <c r="EF47" s="247"/>
      <c r="EG47" s="247"/>
      <c r="EH47" s="247"/>
      <c r="EI47" s="247"/>
      <c r="EJ47" s="247"/>
      <c r="EK47" s="247"/>
      <c r="EL47" s="61">
        <v>1</v>
      </c>
      <c r="EM47" s="247"/>
      <c r="EN47" s="247"/>
      <c r="EO47" s="247"/>
      <c r="EP47" s="247"/>
      <c r="EQ47" s="247"/>
      <c r="ER47" s="247"/>
      <c r="ES47" s="61">
        <v>1</v>
      </c>
      <c r="ET47" s="247"/>
      <c r="EU47" s="247"/>
      <c r="EV47" s="247"/>
      <c r="EW47" s="247"/>
      <c r="EX47" s="247"/>
      <c r="EY47" s="61">
        <v>2.5</v>
      </c>
      <c r="EZ47" s="61"/>
      <c r="FA47" s="247"/>
      <c r="FB47" s="247"/>
      <c r="FC47" s="247"/>
      <c r="FD47" s="247"/>
      <c r="FE47" s="61"/>
      <c r="FF47" s="61"/>
      <c r="FG47" s="61"/>
      <c r="FH47" s="247"/>
      <c r="FI47" s="247"/>
      <c r="FJ47" s="61">
        <v>1</v>
      </c>
      <c r="FK47" s="247"/>
      <c r="FL47" s="247"/>
      <c r="FM47" s="247"/>
      <c r="FN47" s="247"/>
      <c r="FO47" s="247"/>
      <c r="FP47" s="247"/>
      <c r="FQ47" s="247"/>
      <c r="FR47" s="247"/>
      <c r="FS47" s="247"/>
      <c r="FT47" s="247"/>
      <c r="FU47" s="247"/>
      <c r="FV47" s="247"/>
      <c r="FW47" s="247"/>
      <c r="FX47" s="247"/>
      <c r="FY47" s="247"/>
      <c r="FZ47" s="247"/>
      <c r="GA47" s="247"/>
      <c r="GB47" s="247"/>
      <c r="GC47" s="247"/>
      <c r="GD47" s="247"/>
      <c r="GE47" s="247"/>
      <c r="GF47" s="247"/>
      <c r="GG47" s="247"/>
      <c r="GH47" s="61">
        <v>1</v>
      </c>
      <c r="GI47" s="278">
        <v>1</v>
      </c>
      <c r="GJ47" s="278"/>
      <c r="GK47" s="247"/>
      <c r="GL47" s="247"/>
      <c r="GM47" s="247"/>
      <c r="GN47" s="247"/>
      <c r="GO47" s="247"/>
      <c r="GP47" s="247"/>
      <c r="GQ47" s="247"/>
      <c r="GR47" s="247"/>
      <c r="GS47" s="247"/>
      <c r="GT47" s="247"/>
      <c r="GU47" s="247"/>
      <c r="GV47" s="247"/>
      <c r="GW47" s="247"/>
      <c r="GX47" s="247"/>
      <c r="GY47" s="247"/>
      <c r="GZ47" s="247"/>
      <c r="HA47" s="247"/>
      <c r="HB47" s="247"/>
      <c r="HC47" s="247"/>
      <c r="HD47" s="247"/>
      <c r="HE47" s="247"/>
      <c r="HF47" s="61">
        <v>1</v>
      </c>
      <c r="HG47" s="61"/>
      <c r="HH47" s="61"/>
      <c r="HI47" s="247"/>
      <c r="HJ47" s="247"/>
      <c r="HK47" s="247"/>
      <c r="HL47" s="247"/>
      <c r="HM47" s="61">
        <v>1</v>
      </c>
      <c r="HN47" s="247"/>
      <c r="HO47" s="247"/>
      <c r="HP47" s="247"/>
      <c r="HQ47" s="247"/>
      <c r="HR47" s="61">
        <v>1</v>
      </c>
      <c r="HS47" s="61"/>
      <c r="HT47" s="61">
        <v>1</v>
      </c>
      <c r="HU47" s="229">
        <f t="shared" si="71"/>
        <v>11</v>
      </c>
      <c r="HV47" s="249"/>
      <c r="HW47" s="61">
        <v>1</v>
      </c>
      <c r="HX47" s="247"/>
      <c r="HY47" s="247"/>
      <c r="HZ47" s="247"/>
      <c r="IA47" s="247"/>
      <c r="IB47" s="61">
        <v>1</v>
      </c>
      <c r="IC47" s="61">
        <v>1</v>
      </c>
      <c r="ID47" s="61"/>
      <c r="IE47" s="247"/>
      <c r="IF47" s="250"/>
      <c r="IG47" s="250"/>
      <c r="IH47" s="247"/>
      <c r="II47" s="247"/>
      <c r="IJ47" s="247"/>
      <c r="IK47" s="247"/>
      <c r="IL47" s="247"/>
      <c r="IM47" s="247"/>
      <c r="IN47" s="247"/>
      <c r="IO47" s="247"/>
      <c r="IP47" s="247"/>
      <c r="IQ47" s="247"/>
      <c r="IR47" s="247"/>
      <c r="IS47" s="247"/>
      <c r="IT47" s="247"/>
      <c r="IU47" s="229">
        <f t="shared" si="72"/>
        <v>3</v>
      </c>
      <c r="IV47" s="292"/>
      <c r="IW47" s="260"/>
      <c r="IX47" s="98"/>
      <c r="IY47" s="97"/>
      <c r="IZ47" s="99"/>
      <c r="JA47" s="97"/>
      <c r="JB47" s="97"/>
      <c r="JC47" s="100"/>
      <c r="JD47" s="229">
        <f t="shared" si="37"/>
        <v>15</v>
      </c>
      <c r="JE47" s="297">
        <f t="shared" si="38"/>
        <v>1.1000000000000001</v>
      </c>
    </row>
    <row r="48" spans="1:265">
      <c r="A48" s="18" t="s">
        <v>440</v>
      </c>
      <c r="B48" s="188" t="s">
        <v>462</v>
      </c>
      <c r="C48" s="54" t="s">
        <v>170</v>
      </c>
      <c r="D48" s="17">
        <f t="shared" si="63"/>
        <v>16</v>
      </c>
      <c r="E48" s="14">
        <f t="shared" si="64"/>
        <v>0</v>
      </c>
      <c r="F48" s="14">
        <f t="shared" si="65"/>
        <v>3</v>
      </c>
      <c r="G48" s="14">
        <f t="shared" si="66"/>
        <v>12</v>
      </c>
      <c r="H48" s="14">
        <f t="shared" si="67"/>
        <v>0</v>
      </c>
      <c r="I48" s="70">
        <f t="shared" si="68"/>
        <v>1</v>
      </c>
      <c r="J48" s="118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229">
        <f t="shared" si="69"/>
        <v>0</v>
      </c>
      <c r="AK48" s="66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>
        <v>1</v>
      </c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1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>
        <v>1</v>
      </c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229">
        <f t="shared" si="70"/>
        <v>3</v>
      </c>
      <c r="DZ48" s="66"/>
      <c r="EA48" s="61"/>
      <c r="EB48" s="61"/>
      <c r="EC48" s="61"/>
      <c r="ED48" s="61"/>
      <c r="EE48" s="61"/>
      <c r="EF48" s="61">
        <v>1</v>
      </c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275"/>
      <c r="GJ48" s="275"/>
      <c r="GK48" s="61"/>
      <c r="GL48" s="61"/>
      <c r="GM48" s="61"/>
      <c r="GN48" s="61"/>
      <c r="GO48" s="61"/>
      <c r="GP48" s="61"/>
      <c r="GQ48" s="61"/>
      <c r="GR48" s="61"/>
      <c r="GS48" s="61">
        <v>1</v>
      </c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>
        <v>10</v>
      </c>
      <c r="HR48" s="61"/>
      <c r="HS48" s="61"/>
      <c r="HT48" s="61"/>
      <c r="HU48" s="229">
        <f t="shared" si="71"/>
        <v>3</v>
      </c>
      <c r="HV48" s="8"/>
      <c r="HW48" s="61"/>
      <c r="HX48" s="61"/>
      <c r="HY48" s="61"/>
      <c r="HZ48" s="61"/>
      <c r="IA48" s="61"/>
      <c r="IB48" s="61"/>
      <c r="IC48" s="61"/>
      <c r="ID48" s="61"/>
      <c r="IE48" s="61"/>
      <c r="IF48" s="9"/>
      <c r="IG48" s="9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229">
        <f t="shared" si="72"/>
        <v>0</v>
      </c>
      <c r="IV48" s="281">
        <f>1/2</f>
        <v>0.5</v>
      </c>
      <c r="IW48" s="168">
        <f>1/2</f>
        <v>0.5</v>
      </c>
      <c r="IX48" s="271"/>
      <c r="IY48" s="260"/>
      <c r="IZ48" s="272"/>
      <c r="JA48" s="97"/>
      <c r="JB48" s="97"/>
      <c r="JC48" s="100"/>
      <c r="JD48" s="229">
        <f t="shared" si="37"/>
        <v>6</v>
      </c>
      <c r="JE48" s="297">
        <f t="shared" si="38"/>
        <v>2.6666666666666665</v>
      </c>
    </row>
    <row r="49" spans="1:269">
      <c r="A49" s="18" t="s">
        <v>98</v>
      </c>
      <c r="B49" s="188" t="s">
        <v>462</v>
      </c>
      <c r="C49" s="54" t="s">
        <v>209</v>
      </c>
      <c r="D49" s="123">
        <f t="shared" si="63"/>
        <v>16</v>
      </c>
      <c r="E49" s="14">
        <f t="shared" si="64"/>
        <v>0</v>
      </c>
      <c r="F49" s="14">
        <f t="shared" si="65"/>
        <v>3</v>
      </c>
      <c r="G49" s="14">
        <f t="shared" si="66"/>
        <v>9</v>
      </c>
      <c r="H49" s="14">
        <f t="shared" si="67"/>
        <v>4</v>
      </c>
      <c r="I49" s="70">
        <f t="shared" si="68"/>
        <v>0</v>
      </c>
      <c r="J49" s="118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229">
        <f t="shared" si="69"/>
        <v>0</v>
      </c>
      <c r="AK49" s="66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I49" s="61"/>
      <c r="CJ49" s="61"/>
      <c r="CK49" s="61"/>
      <c r="CL49" s="61">
        <v>1</v>
      </c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>
        <v>1</v>
      </c>
      <c r="DM49" s="61"/>
      <c r="DN49" s="61"/>
      <c r="DO49" s="61"/>
      <c r="DP49" s="61"/>
      <c r="DQ49" s="61"/>
      <c r="DR49" s="61"/>
      <c r="DS49" s="61">
        <v>1</v>
      </c>
      <c r="DT49" s="61"/>
      <c r="DU49" s="61"/>
      <c r="DV49" s="61"/>
      <c r="DW49" s="61"/>
      <c r="DX49" s="61"/>
      <c r="DY49" s="229">
        <f t="shared" si="70"/>
        <v>3</v>
      </c>
      <c r="DZ49" s="66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>
        <v>1</v>
      </c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>
        <v>1</v>
      </c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275"/>
      <c r="GJ49" s="275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>
        <v>1</v>
      </c>
      <c r="GX49" s="61"/>
      <c r="GY49" s="61"/>
      <c r="GZ49" s="61"/>
      <c r="HA49" s="61"/>
      <c r="HB49" s="61"/>
      <c r="HC49" s="61"/>
      <c r="HD49" s="61">
        <v>1</v>
      </c>
      <c r="HE49" s="61"/>
      <c r="HF49" s="61"/>
      <c r="HG49" s="61"/>
      <c r="HH49" s="61"/>
      <c r="HI49" s="61"/>
      <c r="HJ49" s="61">
        <v>1</v>
      </c>
      <c r="HK49" s="61"/>
      <c r="HL49" s="61"/>
      <c r="HM49" s="61"/>
      <c r="HN49" s="61"/>
      <c r="HO49" s="61"/>
      <c r="HP49" s="61"/>
      <c r="HQ49" s="61">
        <v>4</v>
      </c>
      <c r="HR49" s="61"/>
      <c r="HS49" s="61"/>
      <c r="HT49" s="61"/>
      <c r="HU49" s="229">
        <f t="shared" si="71"/>
        <v>6</v>
      </c>
      <c r="HV49" s="8"/>
      <c r="HW49" s="9"/>
      <c r="HX49" s="9"/>
      <c r="HY49" s="9"/>
      <c r="HZ49" s="9"/>
      <c r="IA49" s="9"/>
      <c r="IB49" s="9"/>
      <c r="IC49" s="61"/>
      <c r="ID49" s="61">
        <v>1</v>
      </c>
      <c r="IE49" s="61"/>
      <c r="IF49" s="9"/>
      <c r="IG49" s="9"/>
      <c r="IH49" s="9"/>
      <c r="II49" s="9"/>
      <c r="IJ49" s="9"/>
      <c r="IK49" s="61"/>
      <c r="IL49" s="61">
        <v>3</v>
      </c>
      <c r="IM49" s="61"/>
      <c r="IN49" s="61"/>
      <c r="IO49" s="61"/>
      <c r="IP49" s="61"/>
      <c r="IQ49" s="61"/>
      <c r="IR49" s="61"/>
      <c r="IS49" s="61"/>
      <c r="IT49" s="9"/>
      <c r="IU49" s="229">
        <f t="shared" si="72"/>
        <v>2</v>
      </c>
      <c r="IV49" s="96"/>
      <c r="IW49" s="97"/>
      <c r="IX49" s="98"/>
      <c r="IY49" s="97"/>
      <c r="IZ49" s="99"/>
      <c r="JA49" s="97"/>
      <c r="JB49" s="97"/>
      <c r="JC49" s="100"/>
      <c r="JD49" s="229">
        <f t="shared" si="37"/>
        <v>11</v>
      </c>
      <c r="JE49" s="297">
        <f t="shared" si="38"/>
        <v>1.4545454545454546</v>
      </c>
    </row>
    <row r="50" spans="1:269">
      <c r="A50" s="18" t="s">
        <v>395</v>
      </c>
      <c r="B50" s="188" t="s">
        <v>475</v>
      </c>
      <c r="C50" s="54" t="s">
        <v>154</v>
      </c>
      <c r="D50" s="126">
        <f t="shared" si="63"/>
        <v>13.5</v>
      </c>
      <c r="E50" s="14">
        <f t="shared" si="64"/>
        <v>0</v>
      </c>
      <c r="F50" s="132">
        <f t="shared" si="65"/>
        <v>8.5</v>
      </c>
      <c r="G50" s="14">
        <f t="shared" si="66"/>
        <v>5</v>
      </c>
      <c r="H50" s="14">
        <f t="shared" si="67"/>
        <v>0</v>
      </c>
      <c r="I50" s="70">
        <f t="shared" si="68"/>
        <v>0</v>
      </c>
      <c r="J50" s="118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229">
        <f t="shared" si="69"/>
        <v>0</v>
      </c>
      <c r="AK50" s="66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>
        <v>1</v>
      </c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>
        <v>1</v>
      </c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>
        <v>6.5</v>
      </c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229">
        <f t="shared" si="70"/>
        <v>3</v>
      </c>
      <c r="DZ50" s="66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>
        <v>2.5</v>
      </c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278"/>
      <c r="GJ50" s="278"/>
      <c r="GK50" s="61"/>
      <c r="GL50" s="61"/>
      <c r="GM50" s="61"/>
      <c r="GN50" s="61"/>
      <c r="GO50" s="61"/>
      <c r="GP50" s="61"/>
      <c r="GQ50" s="61"/>
      <c r="GR50" s="61"/>
      <c r="GS50" s="61"/>
      <c r="GT50" s="61">
        <v>2.5</v>
      </c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229">
        <f t="shared" si="71"/>
        <v>2</v>
      </c>
      <c r="HV50" s="8"/>
      <c r="HW50" s="9"/>
      <c r="HX50" s="9"/>
      <c r="HY50" s="9"/>
      <c r="HZ50" s="9"/>
      <c r="IA50" s="9"/>
      <c r="IB50" s="61"/>
      <c r="IC50" s="61"/>
      <c r="ID50" s="61"/>
      <c r="IE50" s="61"/>
      <c r="IF50" s="9"/>
      <c r="IG50" s="9"/>
      <c r="IH50" s="9"/>
      <c r="II50" s="9"/>
      <c r="IJ50" s="9"/>
      <c r="IK50" s="61"/>
      <c r="IL50" s="61"/>
      <c r="IM50" s="61"/>
      <c r="IN50" s="61"/>
      <c r="IO50" s="61"/>
      <c r="IP50" s="61"/>
      <c r="IQ50" s="61"/>
      <c r="IR50" s="61"/>
      <c r="IS50" s="61"/>
      <c r="IT50" s="9"/>
      <c r="IU50" s="229">
        <f t="shared" si="72"/>
        <v>0</v>
      </c>
      <c r="IV50" s="96"/>
      <c r="IW50" s="97"/>
      <c r="IX50" s="98"/>
      <c r="IY50" s="97"/>
      <c r="IZ50" s="99"/>
      <c r="JA50" s="97"/>
      <c r="JB50" s="97"/>
      <c r="JC50" s="100"/>
      <c r="JD50" s="229">
        <f t="shared" si="37"/>
        <v>5</v>
      </c>
      <c r="JE50" s="297">
        <f t="shared" si="38"/>
        <v>2.7</v>
      </c>
    </row>
    <row r="51" spans="1:269">
      <c r="A51" s="18" t="s">
        <v>429</v>
      </c>
      <c r="B51" s="188" t="s">
        <v>464</v>
      </c>
      <c r="C51" s="54" t="s">
        <v>183</v>
      </c>
      <c r="D51" s="126">
        <f t="shared" si="63"/>
        <v>11.5</v>
      </c>
      <c r="E51" s="14">
        <f t="shared" si="64"/>
        <v>0</v>
      </c>
      <c r="F51" s="14">
        <f t="shared" si="65"/>
        <v>3</v>
      </c>
      <c r="G51" s="132">
        <f t="shared" si="66"/>
        <v>5.5</v>
      </c>
      <c r="H51" s="14">
        <f t="shared" si="67"/>
        <v>0</v>
      </c>
      <c r="I51" s="70">
        <f t="shared" si="68"/>
        <v>3</v>
      </c>
      <c r="J51" s="118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229">
        <f t="shared" si="69"/>
        <v>0</v>
      </c>
      <c r="AK51" s="66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>
        <v>1</v>
      </c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>
        <v>2</v>
      </c>
      <c r="DY51" s="229">
        <f t="shared" si="70"/>
        <v>2</v>
      </c>
      <c r="DZ51" s="66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>
        <v>1</v>
      </c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278"/>
      <c r="GJ51" s="278"/>
      <c r="GK51" s="61"/>
      <c r="GL51" s="61">
        <v>1</v>
      </c>
      <c r="GM51" s="61"/>
      <c r="GN51" s="61"/>
      <c r="GO51" s="61"/>
      <c r="GP51" s="61"/>
      <c r="GQ51" s="61"/>
      <c r="GR51" s="61">
        <v>2.5</v>
      </c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>
        <v>1</v>
      </c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229">
        <f t="shared" si="71"/>
        <v>4</v>
      </c>
      <c r="HV51" s="8"/>
      <c r="HW51" s="9"/>
      <c r="HX51" s="9"/>
      <c r="HY51" s="9"/>
      <c r="HZ51" s="9"/>
      <c r="IA51" s="9"/>
      <c r="IB51" s="9"/>
      <c r="IC51" s="61"/>
      <c r="ID51" s="61"/>
      <c r="IE51" s="61"/>
      <c r="IF51" s="9"/>
      <c r="IG51" s="9"/>
      <c r="IH51" s="9"/>
      <c r="II51" s="9"/>
      <c r="IJ51" s="9"/>
      <c r="IK51" s="61"/>
      <c r="IL51" s="61"/>
      <c r="IM51" s="61"/>
      <c r="IN51" s="61"/>
      <c r="IO51" s="61"/>
      <c r="IP51" s="61"/>
      <c r="IQ51" s="61"/>
      <c r="IR51" s="61"/>
      <c r="IS51" s="61"/>
      <c r="IT51" s="9"/>
      <c r="IU51" s="229">
        <f t="shared" si="72"/>
        <v>0</v>
      </c>
      <c r="IV51" s="96"/>
      <c r="IW51" s="97"/>
      <c r="IX51" s="98"/>
      <c r="IY51" s="97"/>
      <c r="IZ51" s="101">
        <f>2/2</f>
        <v>1</v>
      </c>
      <c r="JA51" s="168">
        <f>2/2</f>
        <v>1</v>
      </c>
      <c r="JB51" s="259">
        <f>2/2</f>
        <v>1</v>
      </c>
      <c r="JC51" s="100"/>
      <c r="JD51" s="229">
        <f t="shared" si="37"/>
        <v>6</v>
      </c>
      <c r="JE51" s="297">
        <f t="shared" si="38"/>
        <v>1.9166666666666667</v>
      </c>
    </row>
    <row r="52" spans="1:269">
      <c r="A52" s="18" t="s">
        <v>441</v>
      </c>
      <c r="B52" s="188" t="s">
        <v>469</v>
      </c>
      <c r="C52" s="54" t="s">
        <v>217</v>
      </c>
      <c r="D52" s="17">
        <f t="shared" si="63"/>
        <v>11</v>
      </c>
      <c r="E52" s="14">
        <f t="shared" si="64"/>
        <v>0</v>
      </c>
      <c r="F52" s="14">
        <f t="shared" si="65"/>
        <v>1</v>
      </c>
      <c r="G52" s="14">
        <f t="shared" si="66"/>
        <v>10</v>
      </c>
      <c r="H52" s="14">
        <f t="shared" si="67"/>
        <v>0</v>
      </c>
      <c r="I52" s="70">
        <f t="shared" si="68"/>
        <v>0</v>
      </c>
      <c r="J52" s="118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229">
        <f t="shared" si="69"/>
        <v>0</v>
      </c>
      <c r="AK52" s="66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>
        <v>1</v>
      </c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229">
        <f t="shared" si="70"/>
        <v>1</v>
      </c>
      <c r="DZ52" s="66"/>
      <c r="EA52" s="61"/>
      <c r="EB52" s="61"/>
      <c r="EC52" s="61">
        <v>1</v>
      </c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>
        <v>9</v>
      </c>
      <c r="HR52" s="61"/>
      <c r="HS52" s="61"/>
      <c r="HT52" s="61"/>
      <c r="HU52" s="229">
        <f t="shared" si="71"/>
        <v>2</v>
      </c>
      <c r="HV52" s="8"/>
      <c r="HW52" s="9"/>
      <c r="HX52" s="9"/>
      <c r="HY52" s="9"/>
      <c r="HZ52" s="9"/>
      <c r="IA52" s="9"/>
      <c r="IB52" s="9"/>
      <c r="IC52" s="61"/>
      <c r="ID52" s="61"/>
      <c r="IE52" s="61"/>
      <c r="IF52" s="9"/>
      <c r="IG52" s="9"/>
      <c r="IH52" s="9"/>
      <c r="II52" s="9"/>
      <c r="IJ52" s="9"/>
      <c r="IK52" s="61"/>
      <c r="IL52" s="61"/>
      <c r="IM52" s="61"/>
      <c r="IN52" s="61"/>
      <c r="IO52" s="61"/>
      <c r="IP52" s="61"/>
      <c r="IQ52" s="61"/>
      <c r="IR52" s="61"/>
      <c r="IS52" s="61"/>
      <c r="IT52" s="9"/>
      <c r="IU52" s="229">
        <f t="shared" si="72"/>
        <v>0</v>
      </c>
      <c r="IV52" s="96"/>
      <c r="IW52" s="97"/>
      <c r="IX52" s="98"/>
      <c r="IY52" s="97"/>
      <c r="IZ52" s="99"/>
      <c r="JA52" s="97"/>
      <c r="JB52" s="97"/>
      <c r="JC52" s="100"/>
      <c r="JD52" s="229">
        <f t="shared" si="37"/>
        <v>3</v>
      </c>
      <c r="JE52" s="297">
        <f t="shared" si="38"/>
        <v>3.6666666666666665</v>
      </c>
    </row>
    <row r="53" spans="1:269">
      <c r="A53" s="18" t="s">
        <v>380</v>
      </c>
      <c r="B53" s="295" t="s">
        <v>174</v>
      </c>
      <c r="C53" s="54" t="s">
        <v>288</v>
      </c>
      <c r="D53" s="126">
        <f t="shared" si="63"/>
        <v>8.5</v>
      </c>
      <c r="E53" s="14">
        <f t="shared" si="64"/>
        <v>0</v>
      </c>
      <c r="F53" s="14">
        <f t="shared" si="65"/>
        <v>5</v>
      </c>
      <c r="G53" s="14">
        <f t="shared" si="66"/>
        <v>0</v>
      </c>
      <c r="H53" s="14">
        <f t="shared" si="67"/>
        <v>1</v>
      </c>
      <c r="I53" s="167">
        <f t="shared" si="68"/>
        <v>2.5</v>
      </c>
      <c r="J53" s="17">
        <f>SUM(K53:O53)</f>
        <v>0</v>
      </c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229">
        <f t="shared" si="69"/>
        <v>0</v>
      </c>
      <c r="AK53" s="66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>
        <v>5</v>
      </c>
      <c r="DX53" s="61"/>
      <c r="DY53" s="229">
        <f t="shared" si="70"/>
        <v>1</v>
      </c>
      <c r="DZ53" s="66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275"/>
      <c r="GJ53" s="275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229">
        <f t="shared" si="71"/>
        <v>0</v>
      </c>
      <c r="HV53" s="8"/>
      <c r="HW53" s="9"/>
      <c r="HX53" s="9"/>
      <c r="HY53" s="9"/>
      <c r="HZ53" s="9"/>
      <c r="IA53" s="9"/>
      <c r="IB53" s="9"/>
      <c r="IC53" s="61"/>
      <c r="ID53" s="61"/>
      <c r="IE53" s="61">
        <v>1</v>
      </c>
      <c r="IF53" s="9"/>
      <c r="IG53" s="9"/>
      <c r="IH53" s="9"/>
      <c r="II53" s="9"/>
      <c r="IJ53" s="9"/>
      <c r="IK53" s="61"/>
      <c r="IL53" s="61"/>
      <c r="IM53" s="61"/>
      <c r="IN53" s="61"/>
      <c r="IO53" s="61"/>
      <c r="IP53" s="61"/>
      <c r="IQ53" s="61"/>
      <c r="IR53" s="61"/>
      <c r="IS53" s="61"/>
      <c r="IT53" s="9"/>
      <c r="IU53" s="229">
        <f t="shared" si="72"/>
        <v>1</v>
      </c>
      <c r="IV53" s="96"/>
      <c r="IW53" s="97"/>
      <c r="IX53" s="98"/>
      <c r="IY53" s="223">
        <f>5/2</f>
        <v>2.5</v>
      </c>
      <c r="IZ53" s="99"/>
      <c r="JA53" s="97"/>
      <c r="JB53" s="97"/>
      <c r="JC53" s="109"/>
      <c r="JD53" s="229">
        <f t="shared" si="37"/>
        <v>2</v>
      </c>
      <c r="JE53" s="297">
        <f t="shared" si="38"/>
        <v>4.25</v>
      </c>
    </row>
    <row r="54" spans="1:269">
      <c r="A54" s="18" t="s">
        <v>430</v>
      </c>
      <c r="B54" s="187" t="s">
        <v>452</v>
      </c>
      <c r="C54" s="54" t="s">
        <v>413</v>
      </c>
      <c r="D54" s="123">
        <f t="shared" si="63"/>
        <v>7</v>
      </c>
      <c r="E54" s="124">
        <f t="shared" si="64"/>
        <v>0</v>
      </c>
      <c r="F54" s="124">
        <f t="shared" si="65"/>
        <v>0</v>
      </c>
      <c r="G54" s="14">
        <f t="shared" si="66"/>
        <v>6</v>
      </c>
      <c r="H54" s="14">
        <f t="shared" si="67"/>
        <v>1</v>
      </c>
      <c r="I54" s="125">
        <f t="shared" si="68"/>
        <v>0</v>
      </c>
      <c r="J54" s="118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229">
        <f t="shared" si="69"/>
        <v>0</v>
      </c>
      <c r="AK54" s="66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229">
        <f t="shared" si="70"/>
        <v>0</v>
      </c>
      <c r="DZ54" s="66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>
        <v>6</v>
      </c>
      <c r="HR54" s="61"/>
      <c r="HS54" s="61"/>
      <c r="HT54" s="61"/>
      <c r="HU54" s="229">
        <f t="shared" si="71"/>
        <v>1</v>
      </c>
      <c r="HV54" s="8"/>
      <c r="HW54" s="9"/>
      <c r="HX54" s="9"/>
      <c r="HY54" s="9"/>
      <c r="HZ54" s="9"/>
      <c r="IA54" s="9"/>
      <c r="IB54" s="9"/>
      <c r="IC54" s="61"/>
      <c r="ID54" s="61"/>
      <c r="IE54" s="61"/>
      <c r="IF54" s="9"/>
      <c r="IG54" s="9"/>
      <c r="IH54" s="9"/>
      <c r="II54" s="9"/>
      <c r="IJ54" s="9"/>
      <c r="IK54" s="61"/>
      <c r="IL54" s="61">
        <v>1</v>
      </c>
      <c r="IM54" s="61"/>
      <c r="IN54" s="61"/>
      <c r="IO54" s="61"/>
      <c r="IP54" s="61"/>
      <c r="IQ54" s="61"/>
      <c r="IR54" s="61"/>
      <c r="IS54" s="61"/>
      <c r="IT54" s="9"/>
      <c r="IU54" s="229">
        <f t="shared" si="72"/>
        <v>1</v>
      </c>
      <c r="IV54" s="107"/>
      <c r="IW54" s="97"/>
      <c r="IX54" s="98"/>
      <c r="IY54" s="97"/>
      <c r="IZ54" s="99"/>
      <c r="JA54" s="97"/>
      <c r="JB54" s="97"/>
      <c r="JC54" s="100"/>
      <c r="JD54" s="229">
        <f t="shared" si="37"/>
        <v>2</v>
      </c>
      <c r="JE54" s="297">
        <f t="shared" si="38"/>
        <v>3.5</v>
      </c>
    </row>
    <row r="55" spans="1:269">
      <c r="A55" s="18" t="s">
        <v>435</v>
      </c>
      <c r="B55" s="187" t="s">
        <v>455</v>
      </c>
      <c r="C55" s="54" t="s">
        <v>228</v>
      </c>
      <c r="D55" s="123">
        <f t="shared" si="63"/>
        <v>5</v>
      </c>
      <c r="E55" s="124">
        <f t="shared" si="64"/>
        <v>0</v>
      </c>
      <c r="F55" s="124">
        <f t="shared" si="65"/>
        <v>4</v>
      </c>
      <c r="G55" s="14">
        <f t="shared" si="66"/>
        <v>1</v>
      </c>
      <c r="H55" s="14">
        <f t="shared" si="67"/>
        <v>0</v>
      </c>
      <c r="I55" s="125">
        <f t="shared" si="68"/>
        <v>0</v>
      </c>
      <c r="J55" s="118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229">
        <f t="shared" si="69"/>
        <v>0</v>
      </c>
      <c r="AK55" s="66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>
        <v>4</v>
      </c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229">
        <f t="shared" si="70"/>
        <v>1</v>
      </c>
      <c r="DZ55" s="66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>
        <v>1</v>
      </c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275"/>
      <c r="GJ55" s="275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229">
        <f t="shared" si="71"/>
        <v>1</v>
      </c>
      <c r="HV55" s="8"/>
      <c r="HW55" s="9"/>
      <c r="HX55" s="9"/>
      <c r="HY55" s="9"/>
      <c r="HZ55" s="9"/>
      <c r="IA55" s="9"/>
      <c r="IB55" s="9"/>
      <c r="IC55" s="61"/>
      <c r="ID55" s="61"/>
      <c r="IE55" s="61"/>
      <c r="IF55" s="9"/>
      <c r="IG55" s="9"/>
      <c r="IH55" s="9"/>
      <c r="II55" s="9"/>
      <c r="IJ55" s="9"/>
      <c r="IK55" s="61"/>
      <c r="IL55" s="61"/>
      <c r="IM55" s="61"/>
      <c r="IN55" s="61"/>
      <c r="IO55" s="61"/>
      <c r="IP55" s="61"/>
      <c r="IQ55" s="61"/>
      <c r="IR55" s="61"/>
      <c r="IS55" s="61"/>
      <c r="IT55" s="9"/>
      <c r="IU55" s="229">
        <f t="shared" si="72"/>
        <v>0</v>
      </c>
      <c r="IV55" s="96"/>
      <c r="IW55" s="97"/>
      <c r="IX55" s="98"/>
      <c r="IY55" s="97"/>
      <c r="IZ55" s="99"/>
      <c r="JA55" s="97"/>
      <c r="JB55" s="97"/>
      <c r="JC55" s="100"/>
      <c r="JD55" s="229">
        <f t="shared" si="37"/>
        <v>2</v>
      </c>
      <c r="JE55" s="297">
        <f t="shared" si="38"/>
        <v>2.5</v>
      </c>
    </row>
    <row r="56" spans="1:269">
      <c r="A56" s="18" t="s">
        <v>98</v>
      </c>
      <c r="B56" s="188" t="s">
        <v>476</v>
      </c>
      <c r="C56" s="54" t="s">
        <v>184</v>
      </c>
      <c r="D56" s="17">
        <f t="shared" si="63"/>
        <v>5</v>
      </c>
      <c r="E56" s="14">
        <f t="shared" si="64"/>
        <v>0</v>
      </c>
      <c r="F56" s="14">
        <f t="shared" si="65"/>
        <v>2</v>
      </c>
      <c r="G56" s="14">
        <f t="shared" si="66"/>
        <v>0</v>
      </c>
      <c r="H56" s="14">
        <f t="shared" si="67"/>
        <v>0</v>
      </c>
      <c r="I56" s="70">
        <f t="shared" si="68"/>
        <v>3</v>
      </c>
      <c r="J56" s="118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229">
        <f t="shared" si="69"/>
        <v>0</v>
      </c>
      <c r="AK56" s="66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>
        <v>2</v>
      </c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229">
        <f t="shared" si="70"/>
        <v>1</v>
      </c>
      <c r="DZ56" s="66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275"/>
      <c r="GJ56" s="275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229">
        <f t="shared" si="71"/>
        <v>0</v>
      </c>
      <c r="HV56" s="8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229">
        <f t="shared" si="72"/>
        <v>0</v>
      </c>
      <c r="IV56" s="96"/>
      <c r="IW56" s="97"/>
      <c r="IX56" s="98"/>
      <c r="IY56" s="259">
        <f>6/2</f>
        <v>3</v>
      </c>
      <c r="IZ56" s="99"/>
      <c r="JA56" s="97"/>
      <c r="JB56" s="97"/>
      <c r="JC56" s="100"/>
      <c r="JD56" s="229">
        <f t="shared" si="37"/>
        <v>1</v>
      </c>
      <c r="JE56" s="297">
        <f t="shared" si="38"/>
        <v>5</v>
      </c>
    </row>
    <row r="57" spans="1:269">
      <c r="A57" s="18" t="s">
        <v>453</v>
      </c>
      <c r="B57" s="188" t="s">
        <v>470</v>
      </c>
      <c r="C57" s="54" t="s">
        <v>189</v>
      </c>
      <c r="D57" s="128">
        <f t="shared" si="63"/>
        <v>4.5</v>
      </c>
      <c r="E57" s="124">
        <f t="shared" si="64"/>
        <v>0</v>
      </c>
      <c r="F57" s="124">
        <f t="shared" si="65"/>
        <v>4</v>
      </c>
      <c r="G57" s="14">
        <f t="shared" si="66"/>
        <v>0</v>
      </c>
      <c r="H57" s="14">
        <f t="shared" si="67"/>
        <v>0</v>
      </c>
      <c r="I57" s="218">
        <f t="shared" si="68"/>
        <v>0.5</v>
      </c>
      <c r="J57" s="118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229">
        <f t="shared" si="69"/>
        <v>0</v>
      </c>
      <c r="AK57" s="66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>
        <v>1</v>
      </c>
      <c r="CB57" s="61"/>
      <c r="CC57" s="61"/>
      <c r="CD57" s="61"/>
      <c r="CE57" s="61"/>
      <c r="CF57" s="61"/>
      <c r="CG57" s="61"/>
      <c r="CH57" s="61">
        <v>1</v>
      </c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>
        <v>1</v>
      </c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>
        <v>1</v>
      </c>
      <c r="DX57" s="61"/>
      <c r="DY57" s="229">
        <f t="shared" si="70"/>
        <v>4</v>
      </c>
      <c r="DZ57" s="66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275"/>
      <c r="GJ57" s="275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229">
        <f t="shared" si="71"/>
        <v>0</v>
      </c>
      <c r="HV57" s="8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229">
        <f t="shared" si="72"/>
        <v>0</v>
      </c>
      <c r="IV57" s="96"/>
      <c r="IW57" s="97"/>
      <c r="IX57" s="98"/>
      <c r="IY57" s="223">
        <f>1/2</f>
        <v>0.5</v>
      </c>
      <c r="IZ57" s="99"/>
      <c r="JA57" s="97"/>
      <c r="JB57" s="97"/>
      <c r="JC57" s="100"/>
      <c r="JD57" s="229">
        <f t="shared" si="37"/>
        <v>4</v>
      </c>
      <c r="JE57" s="297">
        <f t="shared" si="38"/>
        <v>1.125</v>
      </c>
    </row>
    <row r="58" spans="1:269">
      <c r="A58" s="18" t="s">
        <v>436</v>
      </c>
      <c r="B58" s="188" t="s">
        <v>477</v>
      </c>
      <c r="C58" s="54" t="s">
        <v>119</v>
      </c>
      <c r="D58" s="133">
        <f t="shared" si="63"/>
        <v>4</v>
      </c>
      <c r="E58" s="14">
        <f t="shared" si="64"/>
        <v>3</v>
      </c>
      <c r="F58" s="14">
        <f t="shared" si="65"/>
        <v>1</v>
      </c>
      <c r="G58" s="14">
        <f t="shared" si="66"/>
        <v>0</v>
      </c>
      <c r="H58" s="14">
        <f t="shared" si="31"/>
        <v>0</v>
      </c>
      <c r="I58" s="70">
        <f t="shared" ref="I58:I65" si="73">SUM(IV58:JC58)</f>
        <v>0</v>
      </c>
      <c r="J58" s="118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>
        <v>3</v>
      </c>
      <c r="AG58" s="61"/>
      <c r="AH58" s="61"/>
      <c r="AI58" s="61"/>
      <c r="AJ58" s="229">
        <f t="shared" si="69"/>
        <v>1</v>
      </c>
      <c r="AK58" s="66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>
        <v>1</v>
      </c>
      <c r="DW58" s="61"/>
      <c r="DX58" s="61"/>
      <c r="DY58" s="229">
        <f t="shared" si="70"/>
        <v>1</v>
      </c>
      <c r="DZ58" s="66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275"/>
      <c r="GJ58" s="275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229">
        <f t="shared" si="71"/>
        <v>0</v>
      </c>
      <c r="HV58" s="8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229">
        <f t="shared" si="35"/>
        <v>0</v>
      </c>
      <c r="IV58" s="220"/>
      <c r="IW58" s="97"/>
      <c r="IX58" s="98"/>
      <c r="IY58" s="97"/>
      <c r="IZ58" s="99"/>
      <c r="JA58" s="97"/>
      <c r="JB58" s="97"/>
      <c r="JC58" s="100"/>
      <c r="JD58" s="229">
        <f t="shared" si="37"/>
        <v>2</v>
      </c>
      <c r="JE58" s="297">
        <f t="shared" si="38"/>
        <v>2</v>
      </c>
    </row>
    <row r="59" spans="1:269">
      <c r="A59" s="18" t="s">
        <v>416</v>
      </c>
      <c r="B59" s="295" t="s">
        <v>174</v>
      </c>
      <c r="C59" s="54" t="s">
        <v>229</v>
      </c>
      <c r="D59" s="123">
        <f t="shared" ref="D59:D65" si="74">SUM(E59:I59)</f>
        <v>2</v>
      </c>
      <c r="E59" s="124">
        <f t="shared" ref="E59:E62" si="75">SUM(K59:AI59)</f>
        <v>0</v>
      </c>
      <c r="F59" s="124">
        <f t="shared" ref="F59:F62" si="76">SUM(AK59:DX59)</f>
        <v>2</v>
      </c>
      <c r="G59" s="14">
        <f t="shared" si="30"/>
        <v>0</v>
      </c>
      <c r="H59" s="14">
        <f t="shared" si="31"/>
        <v>0</v>
      </c>
      <c r="I59" s="125">
        <f t="shared" si="73"/>
        <v>0</v>
      </c>
      <c r="J59" s="118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229">
        <f t="shared" si="33"/>
        <v>0</v>
      </c>
      <c r="AK59" s="66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>
        <v>2</v>
      </c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229">
        <f t="shared" si="36"/>
        <v>1</v>
      </c>
      <c r="DZ59" s="66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275"/>
      <c r="GJ59" s="275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229">
        <f t="shared" si="34"/>
        <v>0</v>
      </c>
      <c r="HV59" s="8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229">
        <f t="shared" si="35"/>
        <v>0</v>
      </c>
      <c r="IV59" s="96"/>
      <c r="IW59" s="97"/>
      <c r="IX59" s="98"/>
      <c r="IY59" s="168"/>
      <c r="IZ59" s="99"/>
      <c r="JA59" s="97"/>
      <c r="JB59" s="97"/>
      <c r="JC59" s="100"/>
      <c r="JD59" s="229">
        <f t="shared" si="37"/>
        <v>1</v>
      </c>
      <c r="JE59" s="297">
        <f t="shared" si="38"/>
        <v>2</v>
      </c>
    </row>
    <row r="60" spans="1:269" s="253" customFormat="1">
      <c r="A60" s="18" t="s">
        <v>98</v>
      </c>
      <c r="B60" s="295" t="s">
        <v>174</v>
      </c>
      <c r="C60" s="54" t="s">
        <v>222</v>
      </c>
      <c r="D60" s="17">
        <f t="shared" si="74"/>
        <v>2</v>
      </c>
      <c r="E60" s="14">
        <f t="shared" si="75"/>
        <v>0</v>
      </c>
      <c r="F60" s="14">
        <f t="shared" si="76"/>
        <v>2</v>
      </c>
      <c r="G60" s="14">
        <f t="shared" si="30"/>
        <v>0</v>
      </c>
      <c r="H60" s="14">
        <f t="shared" si="31"/>
        <v>0</v>
      </c>
      <c r="I60" s="70">
        <f t="shared" si="73"/>
        <v>0</v>
      </c>
      <c r="J60" s="118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229">
        <f t="shared" si="33"/>
        <v>0</v>
      </c>
      <c r="AK60" s="66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>
        <v>1</v>
      </c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>
        <v>1</v>
      </c>
      <c r="DX60" s="61"/>
      <c r="DY60" s="229">
        <f t="shared" si="36"/>
        <v>2</v>
      </c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229">
        <f t="shared" si="34"/>
        <v>0</v>
      </c>
      <c r="HV60" s="8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229">
        <f t="shared" si="35"/>
        <v>0</v>
      </c>
      <c r="IV60" s="96"/>
      <c r="IW60" s="97"/>
      <c r="IX60" s="98"/>
      <c r="IY60" s="97"/>
      <c r="IZ60" s="99"/>
      <c r="JA60" s="97"/>
      <c r="JB60" s="97"/>
      <c r="JC60" s="100"/>
      <c r="JD60" s="229">
        <f t="shared" si="37"/>
        <v>2</v>
      </c>
      <c r="JE60" s="297">
        <f t="shared" si="38"/>
        <v>1</v>
      </c>
      <c r="JF60" s="254"/>
      <c r="JG60" s="254"/>
      <c r="JH60" s="254"/>
      <c r="JI60" s="254"/>
    </row>
    <row r="61" spans="1:269" s="253" customFormat="1">
      <c r="A61" s="15" t="s">
        <v>417</v>
      </c>
      <c r="B61" s="188" t="s">
        <v>464</v>
      </c>
      <c r="C61" s="54" t="s">
        <v>230</v>
      </c>
      <c r="D61" s="123">
        <f t="shared" si="74"/>
        <v>1</v>
      </c>
      <c r="E61" s="124">
        <f t="shared" si="75"/>
        <v>0</v>
      </c>
      <c r="F61" s="124">
        <f t="shared" si="76"/>
        <v>1</v>
      </c>
      <c r="G61" s="14">
        <f t="shared" si="30"/>
        <v>0</v>
      </c>
      <c r="H61" s="14">
        <f t="shared" si="31"/>
        <v>0</v>
      </c>
      <c r="I61" s="125">
        <f t="shared" si="73"/>
        <v>0</v>
      </c>
      <c r="J61" s="118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229">
        <f t="shared" si="33"/>
        <v>0</v>
      </c>
      <c r="AK61" s="66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>
        <v>1</v>
      </c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229">
        <f t="shared" si="36"/>
        <v>1</v>
      </c>
      <c r="DZ61" s="66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229">
        <f t="shared" si="34"/>
        <v>0</v>
      </c>
      <c r="HV61" s="8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229">
        <f t="shared" si="35"/>
        <v>0</v>
      </c>
      <c r="IV61" s="96"/>
      <c r="IW61" s="97"/>
      <c r="IX61" s="98"/>
      <c r="IY61" s="168"/>
      <c r="IZ61" s="99"/>
      <c r="JA61" s="97"/>
      <c r="JB61" s="97"/>
      <c r="JC61" s="100"/>
      <c r="JD61" s="229">
        <f t="shared" si="37"/>
        <v>1</v>
      </c>
      <c r="JE61" s="297">
        <f t="shared" si="38"/>
        <v>1</v>
      </c>
      <c r="JF61" s="254"/>
      <c r="JG61" s="254"/>
      <c r="JH61" s="254"/>
      <c r="JI61" s="254"/>
    </row>
    <row r="62" spans="1:269">
      <c r="A62" s="18" t="s">
        <v>98</v>
      </c>
      <c r="B62" s="295" t="s">
        <v>174</v>
      </c>
      <c r="C62" s="54" t="s">
        <v>412</v>
      </c>
      <c r="D62" s="123">
        <f t="shared" si="74"/>
        <v>1</v>
      </c>
      <c r="E62" s="124">
        <f t="shared" si="75"/>
        <v>0</v>
      </c>
      <c r="F62" s="124">
        <f t="shared" si="76"/>
        <v>0</v>
      </c>
      <c r="G62" s="14">
        <f t="shared" si="30"/>
        <v>1</v>
      </c>
      <c r="H62" s="14">
        <f t="shared" si="31"/>
        <v>0</v>
      </c>
      <c r="I62" s="125">
        <f t="shared" si="73"/>
        <v>0</v>
      </c>
      <c r="J62" s="246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29">
        <f t="shared" si="33"/>
        <v>0</v>
      </c>
      <c r="AK62" s="248"/>
      <c r="AL62" s="247"/>
      <c r="AM62" s="247"/>
      <c r="AN62" s="247"/>
      <c r="AO62" s="247"/>
      <c r="AP62" s="247"/>
      <c r="AQ62" s="247"/>
      <c r="AR62" s="247"/>
      <c r="AS62" s="247"/>
      <c r="AT62" s="247"/>
      <c r="AU62" s="247"/>
      <c r="AV62" s="247"/>
      <c r="AW62" s="247"/>
      <c r="AX62" s="247"/>
      <c r="AY62" s="247"/>
      <c r="AZ62" s="247"/>
      <c r="BA62" s="247"/>
      <c r="BB62" s="247"/>
      <c r="BC62" s="247"/>
      <c r="BD62" s="247"/>
      <c r="BE62" s="247"/>
      <c r="BF62" s="247"/>
      <c r="BG62" s="247"/>
      <c r="BH62" s="247"/>
      <c r="BI62" s="247"/>
      <c r="BJ62" s="247"/>
      <c r="BK62" s="247"/>
      <c r="BL62" s="247"/>
      <c r="BM62" s="247"/>
      <c r="BN62" s="247"/>
      <c r="BO62" s="247"/>
      <c r="BP62" s="247"/>
      <c r="BQ62" s="247"/>
      <c r="BR62" s="247"/>
      <c r="BS62" s="247"/>
      <c r="BT62" s="247"/>
      <c r="BU62" s="247"/>
      <c r="BV62" s="247"/>
      <c r="BW62" s="247"/>
      <c r="BX62" s="247"/>
      <c r="BY62" s="247"/>
      <c r="BZ62" s="247"/>
      <c r="CA62" s="247"/>
      <c r="CB62" s="247"/>
      <c r="CC62" s="247"/>
      <c r="CD62" s="247"/>
      <c r="CE62" s="247"/>
      <c r="CF62" s="247"/>
      <c r="CG62" s="247"/>
      <c r="CH62" s="247"/>
      <c r="CI62" s="247"/>
      <c r="CJ62" s="247"/>
      <c r="CK62" s="247"/>
      <c r="CL62" s="247"/>
      <c r="CM62" s="247"/>
      <c r="CN62" s="247"/>
      <c r="CO62" s="247"/>
      <c r="CP62" s="247"/>
      <c r="CQ62" s="247"/>
      <c r="CR62" s="247"/>
      <c r="CS62" s="247"/>
      <c r="CT62" s="247"/>
      <c r="CU62" s="247"/>
      <c r="CV62" s="247"/>
      <c r="CW62" s="247"/>
      <c r="CX62" s="247"/>
      <c r="CY62" s="247"/>
      <c r="CZ62" s="247"/>
      <c r="DA62" s="247"/>
      <c r="DB62" s="247"/>
      <c r="DC62" s="247"/>
      <c r="DD62" s="247"/>
      <c r="DE62" s="247"/>
      <c r="DF62" s="247"/>
      <c r="DG62" s="247"/>
      <c r="DH62" s="247"/>
      <c r="DI62" s="247"/>
      <c r="DJ62" s="247"/>
      <c r="DK62" s="247"/>
      <c r="DL62" s="247"/>
      <c r="DM62" s="247"/>
      <c r="DN62" s="247"/>
      <c r="DO62" s="247"/>
      <c r="DP62" s="247"/>
      <c r="DQ62" s="247"/>
      <c r="DR62" s="247"/>
      <c r="DS62" s="247"/>
      <c r="DT62" s="247"/>
      <c r="DU62" s="247"/>
      <c r="DV62" s="247"/>
      <c r="DW62" s="247"/>
      <c r="DX62" s="247"/>
      <c r="DY62" s="229">
        <f t="shared" si="36"/>
        <v>0</v>
      </c>
      <c r="DZ62" s="248"/>
      <c r="EA62" s="247"/>
      <c r="EB62" s="247"/>
      <c r="EC62" s="247"/>
      <c r="ED62" s="247"/>
      <c r="EE62" s="247"/>
      <c r="EF62" s="247"/>
      <c r="EG62" s="247"/>
      <c r="EH62" s="247"/>
      <c r="EI62" s="247"/>
      <c r="EJ62" s="247"/>
      <c r="EK62" s="247"/>
      <c r="EL62" s="247"/>
      <c r="EM62" s="247"/>
      <c r="EN62" s="247"/>
      <c r="EO62" s="247"/>
      <c r="EP62" s="247"/>
      <c r="EQ62" s="247"/>
      <c r="ER62" s="247"/>
      <c r="ES62" s="247"/>
      <c r="ET62" s="247"/>
      <c r="EU62" s="247"/>
      <c r="EV62" s="247"/>
      <c r="EW62" s="247"/>
      <c r="EX62" s="247"/>
      <c r="EY62" s="247"/>
      <c r="EZ62" s="247"/>
      <c r="FA62" s="247"/>
      <c r="FB62" s="247"/>
      <c r="FC62" s="247"/>
      <c r="FD62" s="247"/>
      <c r="FE62" s="247"/>
      <c r="FF62" s="247"/>
      <c r="FG62" s="247"/>
      <c r="FH62" s="247"/>
      <c r="FI62" s="247"/>
      <c r="FJ62" s="247"/>
      <c r="FK62" s="247"/>
      <c r="FL62" s="247"/>
      <c r="FM62" s="247"/>
      <c r="FN62" s="247"/>
      <c r="FO62" s="247"/>
      <c r="FP62" s="247"/>
      <c r="FQ62" s="247"/>
      <c r="FR62" s="247"/>
      <c r="FS62" s="247"/>
      <c r="FT62" s="247"/>
      <c r="FU62" s="247"/>
      <c r="FV62" s="247"/>
      <c r="FW62" s="247"/>
      <c r="FX62" s="247"/>
      <c r="FY62" s="247"/>
      <c r="FZ62" s="247"/>
      <c r="GA62" s="247"/>
      <c r="GB62" s="247"/>
      <c r="GC62" s="247"/>
      <c r="GD62" s="247"/>
      <c r="GE62" s="247"/>
      <c r="GF62" s="247"/>
      <c r="GG62" s="247"/>
      <c r="GH62" s="247"/>
      <c r="GI62" s="247"/>
      <c r="GJ62" s="247"/>
      <c r="GK62" s="247"/>
      <c r="GL62" s="247"/>
      <c r="GM62" s="247"/>
      <c r="GN62" s="247"/>
      <c r="GO62" s="247"/>
      <c r="GP62" s="247"/>
      <c r="GQ62" s="247"/>
      <c r="GR62" s="247"/>
      <c r="GS62" s="247"/>
      <c r="GT62" s="247"/>
      <c r="GU62" s="247"/>
      <c r="GV62" s="247"/>
      <c r="GW62" s="247"/>
      <c r="GX62" s="247"/>
      <c r="GY62" s="247"/>
      <c r="GZ62" s="247"/>
      <c r="HA62" s="247"/>
      <c r="HB62" s="247"/>
      <c r="HC62" s="247"/>
      <c r="HD62" s="247"/>
      <c r="HE62" s="247"/>
      <c r="HF62" s="247"/>
      <c r="HG62" s="247"/>
      <c r="HH62" s="247"/>
      <c r="HI62" s="247"/>
      <c r="HJ62" s="247"/>
      <c r="HK62" s="247"/>
      <c r="HL62" s="247"/>
      <c r="HM62" s="247"/>
      <c r="HN62" s="247"/>
      <c r="HO62" s="247"/>
      <c r="HP62" s="247"/>
      <c r="HQ62" s="63">
        <v>1</v>
      </c>
      <c r="HR62" s="247"/>
      <c r="HS62" s="247"/>
      <c r="HT62" s="247"/>
      <c r="HU62" s="229">
        <f t="shared" si="34"/>
        <v>1</v>
      </c>
      <c r="HV62" s="249"/>
      <c r="HW62" s="250"/>
      <c r="HX62" s="250"/>
      <c r="HY62" s="250"/>
      <c r="HZ62" s="250"/>
      <c r="IA62" s="250"/>
      <c r="IB62" s="250"/>
      <c r="IC62" s="250"/>
      <c r="ID62" s="250"/>
      <c r="IE62" s="250"/>
      <c r="IF62" s="250"/>
      <c r="IG62" s="250"/>
      <c r="IH62" s="250"/>
      <c r="II62" s="250"/>
      <c r="IJ62" s="250"/>
      <c r="IK62" s="250"/>
      <c r="IL62" s="250"/>
      <c r="IM62" s="250"/>
      <c r="IN62" s="250"/>
      <c r="IO62" s="250"/>
      <c r="IP62" s="250"/>
      <c r="IQ62" s="250"/>
      <c r="IR62" s="250"/>
      <c r="IS62" s="250"/>
      <c r="IT62" s="250"/>
      <c r="IU62" s="229">
        <f t="shared" si="35"/>
        <v>0</v>
      </c>
      <c r="IV62" s="251"/>
      <c r="IW62" s="260"/>
      <c r="IX62" s="271"/>
      <c r="IY62" s="260"/>
      <c r="IZ62" s="272"/>
      <c r="JA62" s="260"/>
      <c r="JB62" s="260"/>
      <c r="JC62" s="252"/>
      <c r="JD62" s="229">
        <f t="shared" si="37"/>
        <v>1</v>
      </c>
      <c r="JE62" s="297">
        <f t="shared" si="38"/>
        <v>1</v>
      </c>
    </row>
    <row r="63" spans="1:269">
      <c r="A63" s="18"/>
      <c r="B63" s="182"/>
      <c r="C63" s="261"/>
      <c r="D63" s="76">
        <f t="shared" si="74"/>
        <v>0</v>
      </c>
      <c r="E63" s="77">
        <f>SUM(K63:AJ63)</f>
        <v>0</v>
      </c>
      <c r="F63" s="77">
        <f>SUM(AK63:DY63)</f>
        <v>0</v>
      </c>
      <c r="G63" s="77">
        <f>SUM(DZ63:HU63)</f>
        <v>0</v>
      </c>
      <c r="H63" s="77">
        <f>SUM(HV63:IU63)</f>
        <v>0</v>
      </c>
      <c r="I63" s="78">
        <f t="shared" si="73"/>
        <v>0</v>
      </c>
      <c r="J63" s="118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142"/>
      <c r="AK63" s="66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229"/>
      <c r="DZ63" s="66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142"/>
      <c r="HV63" s="8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142"/>
      <c r="IV63" s="107"/>
      <c r="IW63" s="97"/>
      <c r="IX63" s="98"/>
      <c r="IY63" s="97"/>
      <c r="IZ63" s="99"/>
      <c r="JA63" s="97"/>
      <c r="JB63" s="97"/>
      <c r="JC63" s="109"/>
      <c r="JD63" s="314">
        <f>AVERAGE(JD22:JD62)</f>
        <v>12.341463414634147</v>
      </c>
      <c r="JE63" s="314">
        <f>AVERAGE(JE22:JE62)</f>
        <v>3.0543419374508511</v>
      </c>
      <c r="JF63" s="315" t="s">
        <v>482</v>
      </c>
    </row>
    <row r="64" spans="1:269">
      <c r="A64" s="18"/>
      <c r="D64" s="76">
        <f t="shared" si="74"/>
        <v>0</v>
      </c>
      <c r="E64" s="77">
        <f>SUM(K64:AJ64)</f>
        <v>0</v>
      </c>
      <c r="F64" s="77">
        <f>SUM(AK64:DY64)</f>
        <v>0</v>
      </c>
      <c r="G64" s="77">
        <f>SUM(DZ64:HU64)</f>
        <v>0</v>
      </c>
      <c r="H64" s="77">
        <f>SUM(HV64:IU64)</f>
        <v>0</v>
      </c>
      <c r="I64" s="78">
        <f t="shared" si="73"/>
        <v>0</v>
      </c>
      <c r="J64" s="118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142"/>
      <c r="AK64" s="66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229"/>
      <c r="DZ64" s="66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142"/>
      <c r="HV64" s="8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142"/>
      <c r="IV64" s="107"/>
      <c r="IW64" s="108"/>
      <c r="IX64" s="110"/>
      <c r="IY64" s="108"/>
      <c r="IZ64" s="111"/>
      <c r="JA64" s="108"/>
      <c r="JB64" s="108"/>
      <c r="JC64" s="109"/>
      <c r="JD64"/>
    </row>
    <row r="65" spans="1:269">
      <c r="A65" s="18"/>
      <c r="B65" s="182" t="s">
        <v>174</v>
      </c>
      <c r="C65" s="186" t="s">
        <v>175</v>
      </c>
      <c r="D65" s="76">
        <f t="shared" si="74"/>
        <v>0</v>
      </c>
      <c r="E65" s="77">
        <f>SUM(K65:AJ65)</f>
        <v>0</v>
      </c>
      <c r="F65" s="77">
        <f>SUM(AK65:DY65)</f>
        <v>0</v>
      </c>
      <c r="G65" s="77">
        <f>SUM(DZ65:HU65)</f>
        <v>0</v>
      </c>
      <c r="H65" s="77">
        <f>SUM(HV65:IU65)</f>
        <v>0</v>
      </c>
      <c r="I65" s="78">
        <f t="shared" si="73"/>
        <v>0</v>
      </c>
      <c r="J65" s="118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142"/>
      <c r="AK65" s="66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229"/>
      <c r="DZ65" s="66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142"/>
      <c r="HV65" s="8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142"/>
      <c r="IV65" s="107"/>
      <c r="IW65" s="108"/>
      <c r="IX65" s="110"/>
      <c r="IY65" s="108"/>
      <c r="IZ65" s="111"/>
      <c r="JA65" s="108"/>
      <c r="JB65" s="108"/>
      <c r="JC65" s="109"/>
      <c r="JD65"/>
    </row>
    <row r="66" spans="1:269" ht="15.75" thickBot="1">
      <c r="A66" s="23"/>
      <c r="B66" s="184"/>
      <c r="C66" s="24"/>
      <c r="D66" s="25"/>
      <c r="E66" s="26"/>
      <c r="F66" s="26"/>
      <c r="G66" s="26"/>
      <c r="H66" s="26"/>
      <c r="I66" s="72"/>
      <c r="J66" s="120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145"/>
      <c r="AK66" s="7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145"/>
      <c r="DZ66" s="7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65"/>
      <c r="HF66" s="65"/>
      <c r="HG66" s="65"/>
      <c r="HH66" s="65"/>
      <c r="HI66" s="65"/>
      <c r="HJ66" s="65"/>
      <c r="HK66" s="65"/>
      <c r="HL66" s="65"/>
      <c r="HM66" s="65"/>
      <c r="HN66" s="65"/>
      <c r="HO66" s="65"/>
      <c r="HP66" s="65"/>
      <c r="HQ66" s="65"/>
      <c r="HR66" s="65"/>
      <c r="HS66" s="65"/>
      <c r="HT66" s="65"/>
      <c r="HU66" s="145"/>
      <c r="HV66" s="10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45"/>
      <c r="IV66" s="112"/>
      <c r="IW66" s="113"/>
      <c r="IX66" s="114"/>
      <c r="IY66" s="113"/>
      <c r="IZ66" s="115"/>
      <c r="JA66" s="113"/>
      <c r="JB66" s="113"/>
      <c r="JC66" s="116"/>
      <c r="JD66"/>
    </row>
    <row r="67" spans="1:269" s="56" customFormat="1">
      <c r="A67" s="2"/>
      <c r="B67" s="185"/>
      <c r="C67"/>
      <c r="D67" s="3"/>
      <c r="E67"/>
      <c r="F67"/>
      <c r="G67"/>
      <c r="H67"/>
      <c r="I67" s="1"/>
      <c r="J67" s="1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88"/>
      <c r="AK67" s="86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87"/>
      <c r="DZ67" s="89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87"/>
      <c r="HV67" s="89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  <c r="IQ67" s="55"/>
      <c r="IR67" s="55"/>
      <c r="IS67" s="55"/>
      <c r="IT67" s="55"/>
      <c r="IU67" s="87"/>
      <c r="IV67" s="89"/>
      <c r="IW67" s="55"/>
      <c r="IX67" s="55"/>
      <c r="IY67" s="55"/>
      <c r="IZ67" s="55"/>
      <c r="JA67" s="55"/>
      <c r="JB67" s="55"/>
      <c r="JC67" s="87"/>
      <c r="JF67" s="151"/>
      <c r="JG67" s="151"/>
      <c r="JH67" s="151"/>
      <c r="JI67" s="151"/>
    </row>
    <row r="68" spans="1:269">
      <c r="D68" s="3"/>
      <c r="DY68" s="88"/>
      <c r="DZ68" s="86"/>
      <c r="HU68" s="88"/>
      <c r="HV68" s="86"/>
      <c r="IU68" s="88"/>
      <c r="IV68" s="86"/>
      <c r="JC68" s="88"/>
      <c r="JD68"/>
    </row>
    <row r="69" spans="1:269">
      <c r="D69" s="3"/>
      <c r="DY69" s="88"/>
      <c r="DZ69" s="86"/>
      <c r="HU69" s="88"/>
      <c r="HV69" s="86"/>
      <c r="IU69" s="88"/>
      <c r="IV69" s="86"/>
      <c r="JC69" s="88"/>
      <c r="JD69"/>
    </row>
    <row r="70" spans="1:269">
      <c r="D70" s="3"/>
      <c r="DY70" s="88"/>
      <c r="DZ70" s="86"/>
      <c r="HU70" s="88"/>
      <c r="HV70" s="86"/>
      <c r="IU70" s="88"/>
      <c r="IV70" s="86"/>
      <c r="JC70" s="88"/>
      <c r="JD70"/>
    </row>
    <row r="71" spans="1:269">
      <c r="D71" s="3"/>
      <c r="DY71" s="88"/>
      <c r="DZ71" s="86"/>
      <c r="HU71" s="88"/>
      <c r="HV71" s="86"/>
      <c r="IU71" s="88"/>
      <c r="IV71" s="86"/>
      <c r="JC71" s="88"/>
      <c r="JD71"/>
    </row>
    <row r="72" spans="1:269">
      <c r="D72" s="3"/>
      <c r="DY72" s="88"/>
      <c r="DZ72" s="86"/>
      <c r="HU72" s="88"/>
      <c r="HV72" s="86"/>
      <c r="IU72" s="88"/>
      <c r="IV72" s="86"/>
      <c r="JC72" s="88"/>
      <c r="JD72"/>
    </row>
    <row r="73" spans="1:269">
      <c r="D73" s="3"/>
      <c r="DY73" s="88"/>
      <c r="DZ73" s="86"/>
      <c r="HU73" s="88"/>
      <c r="HV73" s="86"/>
      <c r="IU73" s="88"/>
      <c r="IV73" s="86"/>
      <c r="JC73" s="88"/>
      <c r="JD73"/>
    </row>
    <row r="74" spans="1:269">
      <c r="D74" s="3"/>
      <c r="DY74" s="88"/>
      <c r="DZ74" s="86"/>
      <c r="HU74" s="88"/>
      <c r="HV74" s="86"/>
      <c r="IU74" s="88"/>
      <c r="IV74" s="86"/>
      <c r="JC74" s="88"/>
      <c r="JD74"/>
    </row>
    <row r="75" spans="1:269">
      <c r="D75" s="3"/>
      <c r="DY75" s="88"/>
      <c r="DZ75" s="86"/>
      <c r="HU75" s="88"/>
      <c r="HV75" s="86"/>
      <c r="IU75" s="88"/>
      <c r="IV75" s="86"/>
      <c r="JC75" s="88"/>
      <c r="JD75"/>
    </row>
    <row r="76" spans="1:269">
      <c r="D76" s="3"/>
      <c r="DY76" s="88"/>
      <c r="DZ76" s="86"/>
      <c r="HU76" s="88"/>
      <c r="HV76" s="86"/>
      <c r="IU76" s="88"/>
      <c r="IV76" s="86"/>
      <c r="JC76" s="88"/>
      <c r="JD76"/>
    </row>
    <row r="77" spans="1:269">
      <c r="D77" s="3"/>
      <c r="DY77" s="88"/>
      <c r="DZ77" s="86"/>
      <c r="HU77" s="88"/>
      <c r="HV77" s="86"/>
      <c r="IU77" s="88"/>
      <c r="IV77" s="86"/>
      <c r="JC77" s="88"/>
      <c r="JD77"/>
    </row>
    <row r="78" spans="1:269">
      <c r="D78" s="3"/>
      <c r="DY78" s="88"/>
      <c r="DZ78" s="86"/>
      <c r="HU78" s="88"/>
      <c r="HV78" s="86"/>
      <c r="IU78" s="88"/>
      <c r="IV78" s="86"/>
      <c r="JC78" s="88"/>
      <c r="JD78"/>
    </row>
    <row r="79" spans="1:269">
      <c r="D79" s="3"/>
      <c r="DY79" s="88"/>
      <c r="DZ79" s="86"/>
      <c r="HU79" s="88"/>
      <c r="HV79" s="86"/>
      <c r="IU79" s="88"/>
      <c r="IV79" s="86"/>
      <c r="JC79" s="88"/>
      <c r="JD79"/>
    </row>
    <row r="80" spans="1:269">
      <c r="DY80" s="88"/>
      <c r="DZ80" s="86"/>
      <c r="HU80" s="88"/>
      <c r="HV80" s="86"/>
      <c r="IU80" s="88"/>
      <c r="IV80" s="86"/>
      <c r="JC80" s="88"/>
      <c r="JD80"/>
    </row>
    <row r="81" spans="129:264">
      <c r="DY81" s="88"/>
      <c r="DZ81" s="86"/>
      <c r="HU81" s="88"/>
      <c r="HV81" s="86"/>
      <c r="IU81" s="88"/>
      <c r="IV81" s="86"/>
      <c r="JC81" s="88"/>
      <c r="JD81"/>
    </row>
    <row r="82" spans="129:264">
      <c r="DY82" s="88"/>
      <c r="DZ82" s="86"/>
      <c r="HU82" s="88"/>
      <c r="HV82" s="86"/>
      <c r="IU82" s="88"/>
      <c r="IV82" s="86"/>
      <c r="JC82" s="88"/>
      <c r="JD82"/>
    </row>
    <row r="83" spans="129:264">
      <c r="DY83" s="88"/>
      <c r="DZ83" s="86"/>
      <c r="HU83" s="88"/>
      <c r="HV83" s="86"/>
      <c r="IU83" s="88"/>
      <c r="IV83" s="86"/>
      <c r="JC83" s="88"/>
      <c r="JD83"/>
    </row>
    <row r="84" spans="129:264">
      <c r="DY84" s="88"/>
      <c r="DZ84" s="86"/>
      <c r="HU84" s="88"/>
      <c r="HV84" s="86"/>
      <c r="IU84" s="88"/>
      <c r="IV84" s="86"/>
      <c r="JC84" s="88"/>
      <c r="JD84"/>
    </row>
    <row r="85" spans="129:264">
      <c r="DY85" s="88"/>
      <c r="DZ85" s="86"/>
      <c r="HU85" s="88"/>
      <c r="HV85" s="86"/>
      <c r="IU85" s="88"/>
      <c r="IV85" s="86"/>
      <c r="JC85" s="88"/>
      <c r="JD85"/>
    </row>
    <row r="86" spans="129:264">
      <c r="DY86" s="88"/>
      <c r="DZ86" s="86"/>
      <c r="HU86" s="88"/>
      <c r="HV86" s="86"/>
      <c r="IU86" s="88"/>
      <c r="IV86" s="86"/>
      <c r="JC86" s="88"/>
      <c r="JD86"/>
    </row>
    <row r="87" spans="129:264">
      <c r="DY87" s="88"/>
      <c r="DZ87" s="86"/>
      <c r="HU87" s="88"/>
      <c r="HV87" s="86"/>
      <c r="IU87" s="88"/>
      <c r="IV87" s="86"/>
      <c r="JC87" s="88"/>
      <c r="JD87"/>
    </row>
    <row r="88" spans="129:264">
      <c r="DY88" s="88"/>
      <c r="DZ88" s="86"/>
      <c r="HU88" s="88"/>
      <c r="HV88" s="86"/>
      <c r="IU88" s="88"/>
      <c r="IV88" s="86"/>
      <c r="JC88" s="88"/>
      <c r="JD88"/>
    </row>
    <row r="89" spans="129:264">
      <c r="DY89" s="88"/>
      <c r="DZ89" s="86"/>
      <c r="HU89" s="88"/>
      <c r="HV89" s="86"/>
      <c r="IU89" s="88"/>
      <c r="IV89" s="86"/>
      <c r="JC89" s="88"/>
      <c r="JD89"/>
    </row>
    <row r="90" spans="129:264">
      <c r="DY90" s="88"/>
      <c r="DZ90" s="86"/>
      <c r="HU90" s="88"/>
      <c r="HV90" s="86"/>
      <c r="IU90" s="88"/>
      <c r="IV90" s="86"/>
      <c r="JC90" s="88"/>
      <c r="JD90"/>
    </row>
    <row r="91" spans="129:264">
      <c r="DY91" s="88"/>
      <c r="DZ91" s="86"/>
      <c r="HU91" s="88"/>
      <c r="HV91" s="86"/>
      <c r="IU91" s="88"/>
      <c r="IV91" s="86"/>
      <c r="JC91" s="88"/>
      <c r="JD91"/>
    </row>
    <row r="92" spans="129:264">
      <c r="DY92" s="88"/>
      <c r="DZ92" s="86"/>
      <c r="HU92" s="88"/>
      <c r="HV92" s="86"/>
      <c r="IU92" s="88"/>
      <c r="IV92" s="86"/>
      <c r="JC92" s="88"/>
      <c r="JD92"/>
    </row>
    <row r="93" spans="129:264">
      <c r="DY93" s="88"/>
      <c r="DZ93" s="86"/>
      <c r="HU93" s="88"/>
      <c r="HV93" s="86"/>
      <c r="IU93" s="88"/>
      <c r="IV93" s="86"/>
      <c r="JC93" s="88"/>
      <c r="JD93"/>
    </row>
    <row r="94" spans="129:264">
      <c r="DY94" s="88"/>
      <c r="DZ94" s="86"/>
      <c r="HU94" s="88"/>
      <c r="HV94" s="86"/>
      <c r="IU94" s="88"/>
      <c r="IV94" s="86"/>
      <c r="JC94" s="88"/>
      <c r="JD94"/>
    </row>
    <row r="95" spans="129:264">
      <c r="DY95" s="88"/>
      <c r="DZ95" s="86"/>
      <c r="HU95" s="88"/>
      <c r="HV95" s="86"/>
      <c r="IU95" s="88"/>
      <c r="IV95" s="86"/>
      <c r="JC95" s="88"/>
      <c r="JD95"/>
    </row>
    <row r="96" spans="129:264">
      <c r="DY96" s="88"/>
      <c r="DZ96" s="86"/>
      <c r="HU96" s="88"/>
      <c r="HV96" s="86"/>
      <c r="IU96" s="88"/>
      <c r="IV96" s="86"/>
      <c r="JC96" s="88"/>
      <c r="JD96"/>
    </row>
    <row r="97" spans="129:264">
      <c r="DY97" s="88"/>
      <c r="DZ97" s="86"/>
      <c r="HU97" s="88"/>
      <c r="HV97" s="86"/>
      <c r="IU97" s="88"/>
      <c r="IV97" s="86"/>
      <c r="JC97" s="88"/>
      <c r="JD97"/>
    </row>
    <row r="98" spans="129:264">
      <c r="DY98" s="88"/>
      <c r="DZ98" s="86"/>
      <c r="HU98" s="88"/>
      <c r="HV98" s="86"/>
      <c r="IU98" s="88"/>
      <c r="IV98" s="86"/>
      <c r="JC98" s="88"/>
      <c r="JD98"/>
    </row>
    <row r="99" spans="129:264">
      <c r="DY99" s="88"/>
      <c r="DZ99" s="86"/>
      <c r="HU99" s="88"/>
      <c r="HV99" s="86"/>
      <c r="IU99" s="88"/>
      <c r="IV99" s="86"/>
      <c r="JC99" s="88"/>
      <c r="JD99"/>
    </row>
    <row r="100" spans="129:264">
      <c r="DY100" s="88"/>
      <c r="DZ100" s="86"/>
      <c r="HU100" s="88"/>
      <c r="HV100" s="86"/>
      <c r="IU100" s="88"/>
      <c r="IV100" s="86"/>
      <c r="JC100" s="88"/>
      <c r="JD100"/>
    </row>
    <row r="101" spans="129:264">
      <c r="DY101" s="88"/>
      <c r="DZ101" s="86"/>
      <c r="HU101" s="88"/>
      <c r="HV101" s="86"/>
      <c r="IU101" s="88"/>
      <c r="IV101" s="86"/>
      <c r="JC101" s="88"/>
      <c r="JD101"/>
    </row>
    <row r="102" spans="129:264">
      <c r="DY102" s="88"/>
      <c r="DZ102" s="86"/>
      <c r="HU102" s="88"/>
      <c r="HV102" s="86"/>
      <c r="IU102" s="88"/>
      <c r="IV102" s="86"/>
      <c r="JC102" s="88"/>
      <c r="JD102"/>
    </row>
    <row r="103" spans="129:264">
      <c r="DY103" s="88"/>
      <c r="DZ103" s="86"/>
      <c r="HU103" s="88"/>
      <c r="HV103" s="86"/>
      <c r="IU103" s="88"/>
      <c r="IV103" s="86"/>
      <c r="JC103" s="88"/>
      <c r="JD103"/>
    </row>
    <row r="104" spans="129:264">
      <c r="DY104" s="88"/>
      <c r="DZ104" s="86"/>
      <c r="HU104" s="88"/>
      <c r="HV104" s="86"/>
      <c r="IU104" s="88"/>
      <c r="IV104" s="86"/>
      <c r="JC104" s="88"/>
      <c r="JD104"/>
    </row>
    <row r="105" spans="129:264">
      <c r="DY105" s="88"/>
      <c r="DZ105" s="86"/>
      <c r="HU105" s="88"/>
      <c r="HV105" s="86"/>
      <c r="IU105" s="88"/>
      <c r="IV105" s="86"/>
      <c r="JC105" s="88"/>
      <c r="JD105"/>
    </row>
    <row r="106" spans="129:264">
      <c r="DY106" s="88"/>
      <c r="DZ106" s="86"/>
      <c r="HU106" s="88"/>
      <c r="HV106" s="86"/>
      <c r="IU106" s="88"/>
      <c r="IV106" s="86"/>
      <c r="JC106" s="88"/>
      <c r="JD106"/>
    </row>
    <row r="107" spans="129:264">
      <c r="DY107" s="88"/>
      <c r="DZ107" s="86"/>
      <c r="HU107" s="88"/>
      <c r="HV107" s="86"/>
      <c r="IU107" s="88"/>
      <c r="IV107" s="86"/>
      <c r="JC107" s="88"/>
      <c r="JD107"/>
    </row>
    <row r="108" spans="129:264">
      <c r="DY108" s="88"/>
      <c r="DZ108" s="86"/>
      <c r="HU108" s="88"/>
      <c r="HV108" s="86"/>
      <c r="IU108" s="88"/>
      <c r="IV108" s="86"/>
      <c r="JC108" s="88"/>
      <c r="JD108"/>
    </row>
    <row r="109" spans="129:264">
      <c r="DY109" s="88"/>
      <c r="DZ109" s="86"/>
      <c r="HU109" s="88"/>
      <c r="HV109" s="86"/>
      <c r="IU109" s="88"/>
      <c r="IV109" s="86"/>
      <c r="JC109" s="88"/>
      <c r="JD109"/>
    </row>
    <row r="110" spans="129:264">
      <c r="DY110" s="88"/>
      <c r="DZ110" s="86"/>
      <c r="HU110" s="88"/>
      <c r="HV110" s="86"/>
      <c r="IU110" s="88"/>
      <c r="IV110" s="86"/>
      <c r="JC110" s="88"/>
      <c r="JD110"/>
    </row>
    <row r="111" spans="129:264">
      <c r="DY111" s="88"/>
      <c r="DZ111" s="86"/>
      <c r="HU111" s="88"/>
      <c r="HV111" s="86"/>
      <c r="IU111" s="88"/>
      <c r="IV111" s="86"/>
      <c r="JC111" s="88"/>
      <c r="JD111"/>
    </row>
    <row r="112" spans="129:264">
      <c r="DY112" s="88"/>
      <c r="DZ112" s="86"/>
      <c r="HU112" s="88"/>
      <c r="HV112" s="86"/>
      <c r="IU112" s="88"/>
      <c r="IV112" s="86"/>
      <c r="JC112" s="88"/>
      <c r="JD112"/>
    </row>
    <row r="113" spans="129:264">
      <c r="DY113" s="88"/>
      <c r="DZ113" s="86"/>
      <c r="HU113" s="88"/>
      <c r="HV113" s="86"/>
      <c r="IU113" s="88"/>
      <c r="IV113" s="86"/>
      <c r="JC113" s="88"/>
      <c r="JD113"/>
    </row>
    <row r="114" spans="129:264">
      <c r="DY114" s="88"/>
      <c r="DZ114" s="86"/>
      <c r="HU114" s="88"/>
      <c r="HV114" s="86"/>
      <c r="IU114" s="88"/>
      <c r="IV114" s="86"/>
      <c r="JC114" s="88"/>
      <c r="JD114"/>
    </row>
    <row r="115" spans="129:264">
      <c r="DY115" s="88"/>
      <c r="DZ115" s="86"/>
      <c r="HU115" s="88"/>
      <c r="HV115" s="86"/>
      <c r="IU115" s="88"/>
      <c r="IV115" s="86"/>
      <c r="JC115" s="88"/>
      <c r="JD115"/>
    </row>
    <row r="116" spans="129:264">
      <c r="DY116" s="88"/>
      <c r="DZ116" s="86"/>
      <c r="HU116" s="88"/>
      <c r="HV116" s="86"/>
      <c r="IU116" s="88"/>
      <c r="IV116" s="86"/>
      <c r="JC116" s="88"/>
      <c r="JD116"/>
    </row>
    <row r="117" spans="129:264">
      <c r="DY117" s="88"/>
      <c r="DZ117" s="86"/>
      <c r="HU117" s="88"/>
      <c r="HV117" s="86"/>
      <c r="IU117" s="88"/>
      <c r="IV117" s="86"/>
      <c r="JC117" s="88"/>
      <c r="JD117"/>
    </row>
    <row r="118" spans="129:264">
      <c r="DY118" s="88"/>
      <c r="DZ118" s="86"/>
      <c r="HU118" s="88"/>
      <c r="HV118" s="86"/>
      <c r="IU118" s="88"/>
      <c r="IV118" s="86"/>
      <c r="JC118" s="88"/>
      <c r="JD118"/>
    </row>
    <row r="119" spans="129:264">
      <c r="DY119" s="88"/>
      <c r="DZ119" s="86"/>
      <c r="HU119" s="88"/>
      <c r="HV119" s="86"/>
      <c r="IU119" s="88"/>
      <c r="IV119" s="86"/>
      <c r="JC119" s="88"/>
      <c r="JD119"/>
    </row>
    <row r="120" spans="129:264">
      <c r="DY120" s="88"/>
      <c r="DZ120" s="86"/>
      <c r="HU120" s="88"/>
      <c r="HV120" s="86"/>
      <c r="IU120" s="88"/>
      <c r="IV120" s="86"/>
      <c r="JC120" s="88"/>
      <c r="JD120"/>
    </row>
    <row r="121" spans="129:264">
      <c r="DY121" s="88"/>
      <c r="DZ121" s="86"/>
      <c r="HU121" s="88"/>
      <c r="HV121" s="86"/>
      <c r="IU121" s="88"/>
      <c r="IV121" s="86"/>
      <c r="JC121" s="88"/>
      <c r="JD121"/>
    </row>
    <row r="122" spans="129:264">
      <c r="DY122" s="88"/>
      <c r="DZ122" s="86"/>
      <c r="HU122" s="88"/>
      <c r="HV122" s="86"/>
      <c r="IU122" s="88"/>
      <c r="IV122" s="86"/>
      <c r="JC122" s="88"/>
      <c r="JD122"/>
    </row>
    <row r="123" spans="129:264">
      <c r="DY123" s="88"/>
      <c r="DZ123" s="86"/>
      <c r="HU123" s="88"/>
      <c r="HV123" s="86"/>
      <c r="IU123" s="88"/>
      <c r="IV123" s="86"/>
      <c r="JC123" s="88"/>
      <c r="JD123"/>
    </row>
    <row r="124" spans="129:264">
      <c r="DY124" s="88"/>
      <c r="DZ124" s="86"/>
      <c r="HU124" s="88"/>
      <c r="HV124" s="86"/>
      <c r="IU124" s="88"/>
      <c r="IV124" s="86"/>
      <c r="JC124" s="88"/>
      <c r="JD124"/>
    </row>
    <row r="125" spans="129:264">
      <c r="DY125" s="88"/>
      <c r="DZ125" s="86"/>
      <c r="HU125" s="88"/>
      <c r="HV125" s="86"/>
      <c r="IU125" s="88"/>
      <c r="IV125" s="86"/>
      <c r="JC125" s="88"/>
      <c r="JD125"/>
    </row>
    <row r="126" spans="129:264">
      <c r="DY126" s="88"/>
      <c r="DZ126" s="86"/>
      <c r="HU126" s="88"/>
      <c r="HV126" s="86"/>
      <c r="IU126" s="88"/>
      <c r="IV126" s="86"/>
      <c r="JC126" s="88"/>
      <c r="JD126"/>
    </row>
    <row r="127" spans="129:264">
      <c r="DY127" s="88"/>
      <c r="DZ127" s="86"/>
      <c r="HU127" s="88"/>
      <c r="HV127" s="86"/>
      <c r="IU127" s="88"/>
      <c r="IV127" s="86"/>
      <c r="JC127" s="88"/>
      <c r="JD127"/>
    </row>
    <row r="128" spans="129:264">
      <c r="DY128" s="88"/>
      <c r="DZ128" s="86"/>
      <c r="HU128" s="88"/>
      <c r="HV128" s="86"/>
      <c r="IU128" s="88"/>
      <c r="IV128" s="86"/>
      <c r="JC128" s="88"/>
      <c r="JD128"/>
    </row>
    <row r="129" spans="129:264">
      <c r="DY129" s="88"/>
      <c r="DZ129" s="86"/>
      <c r="HU129" s="88"/>
      <c r="HV129" s="86"/>
      <c r="IU129" s="88"/>
      <c r="IV129" s="86"/>
      <c r="JC129" s="88"/>
      <c r="JD129"/>
    </row>
    <row r="130" spans="129:264">
      <c r="DY130" s="88"/>
      <c r="DZ130" s="86"/>
      <c r="HU130" s="88"/>
      <c r="HV130" s="86"/>
      <c r="IU130" s="88"/>
      <c r="IV130" s="86"/>
      <c r="JC130" s="88"/>
      <c r="JD130"/>
    </row>
    <row r="131" spans="129:264">
      <c r="DY131" s="88"/>
      <c r="DZ131" s="86"/>
      <c r="HU131" s="88"/>
      <c r="HV131" s="86"/>
      <c r="IU131" s="88"/>
      <c r="IV131" s="86"/>
      <c r="JC131" s="88"/>
      <c r="JD131"/>
    </row>
    <row r="132" spans="129:264">
      <c r="DY132" s="88"/>
      <c r="DZ132" s="86"/>
      <c r="HU132" s="88"/>
      <c r="HV132" s="86"/>
      <c r="IU132" s="88"/>
      <c r="IV132" s="86"/>
      <c r="JC132" s="88"/>
      <c r="JD132"/>
    </row>
    <row r="133" spans="129:264">
      <c r="DY133" s="88"/>
      <c r="DZ133" s="86"/>
      <c r="HU133" s="88"/>
      <c r="HV133" s="86"/>
      <c r="IU133" s="88"/>
      <c r="IV133" s="86"/>
      <c r="JC133" s="88"/>
      <c r="JD133"/>
    </row>
    <row r="134" spans="129:264">
      <c r="DY134" s="88"/>
      <c r="DZ134" s="86"/>
      <c r="HU134" s="88"/>
      <c r="HV134" s="86"/>
      <c r="IU134" s="88"/>
      <c r="IV134" s="86"/>
      <c r="JC134" s="88"/>
      <c r="JD134"/>
    </row>
    <row r="135" spans="129:264">
      <c r="DY135" s="88"/>
      <c r="DZ135" s="86"/>
      <c r="HU135" s="88"/>
      <c r="HV135" s="86"/>
      <c r="IU135" s="88"/>
      <c r="IV135" s="86"/>
      <c r="JC135" s="88"/>
      <c r="JD135"/>
    </row>
    <row r="136" spans="129:264">
      <c r="DY136" s="88"/>
      <c r="DZ136" s="86"/>
      <c r="HU136" s="88"/>
      <c r="HV136" s="86"/>
      <c r="IU136" s="88"/>
      <c r="IV136" s="86"/>
      <c r="JC136" s="88"/>
      <c r="JD136"/>
    </row>
    <row r="137" spans="129:264">
      <c r="DY137" s="88"/>
      <c r="DZ137" s="86"/>
      <c r="HU137" s="88"/>
      <c r="HV137" s="86"/>
      <c r="IU137" s="88"/>
      <c r="IV137" s="86"/>
      <c r="JC137" s="88"/>
      <c r="JD137"/>
    </row>
    <row r="138" spans="129:264">
      <c r="DY138" s="88"/>
      <c r="DZ138" s="86"/>
      <c r="HU138" s="88"/>
      <c r="HV138" s="86"/>
      <c r="IU138" s="88"/>
      <c r="IV138" s="86"/>
      <c r="JC138" s="88"/>
      <c r="JD138"/>
    </row>
    <row r="139" spans="129:264">
      <c r="DY139" s="88"/>
      <c r="DZ139" s="86"/>
      <c r="HU139" s="88"/>
      <c r="HV139" s="86"/>
      <c r="IU139" s="88"/>
      <c r="IV139" s="86"/>
      <c r="JC139" s="88"/>
      <c r="JD139"/>
    </row>
    <row r="140" spans="129:264">
      <c r="DY140" s="88"/>
      <c r="DZ140" s="86"/>
      <c r="HU140" s="88"/>
      <c r="HV140" s="86"/>
      <c r="IU140" s="88"/>
      <c r="IV140" s="86"/>
      <c r="JC140" s="88"/>
      <c r="JD140"/>
    </row>
    <row r="141" spans="129:264">
      <c r="DY141" s="88"/>
      <c r="DZ141" s="86"/>
      <c r="HU141" s="88"/>
      <c r="HV141" s="86"/>
      <c r="IU141" s="88"/>
      <c r="IV141" s="86"/>
      <c r="JC141" s="88"/>
      <c r="JD141"/>
    </row>
    <row r="142" spans="129:264">
      <c r="DY142" s="88"/>
      <c r="DZ142" s="86"/>
      <c r="HU142" s="88"/>
      <c r="HV142" s="86"/>
      <c r="IU142" s="88"/>
      <c r="IV142" s="86"/>
      <c r="JC142" s="88"/>
      <c r="JD142"/>
    </row>
    <row r="143" spans="129:264">
      <c r="DY143" s="88"/>
      <c r="DZ143" s="86"/>
      <c r="HU143" s="88"/>
      <c r="HV143" s="86"/>
      <c r="IU143" s="88"/>
      <c r="IV143" s="86"/>
      <c r="JC143" s="88"/>
      <c r="JD143"/>
    </row>
    <row r="144" spans="129:264">
      <c r="DY144" s="88"/>
      <c r="DZ144" s="86"/>
      <c r="HU144" s="88"/>
      <c r="HV144" s="86"/>
      <c r="IU144" s="88"/>
      <c r="IV144" s="86"/>
      <c r="JC144" s="88"/>
      <c r="JD144"/>
    </row>
    <row r="145" spans="129:264">
      <c r="DY145" s="88"/>
      <c r="DZ145" s="86"/>
      <c r="HU145" s="88"/>
      <c r="HV145" s="86"/>
      <c r="IU145" s="88"/>
      <c r="IV145" s="86"/>
      <c r="JC145" s="88"/>
      <c r="JD145"/>
    </row>
    <row r="146" spans="129:264">
      <c r="DY146" s="88"/>
      <c r="DZ146" s="86"/>
      <c r="HU146" s="88"/>
      <c r="HV146" s="86"/>
      <c r="IU146" s="88"/>
      <c r="IV146" s="86"/>
      <c r="JC146" s="88"/>
      <c r="JD146"/>
    </row>
    <row r="147" spans="129:264">
      <c r="DY147" s="88"/>
      <c r="DZ147" s="86"/>
      <c r="HU147" s="88"/>
      <c r="HV147" s="86"/>
      <c r="IU147" s="88"/>
      <c r="IV147" s="86"/>
      <c r="JC147" s="88"/>
      <c r="JD147"/>
    </row>
    <row r="148" spans="129:264">
      <c r="DY148" s="88"/>
      <c r="DZ148" s="86"/>
      <c r="HU148" s="88"/>
      <c r="HV148" s="86"/>
      <c r="IU148" s="88"/>
      <c r="IV148" s="86"/>
      <c r="JC148" s="88"/>
      <c r="JD148"/>
    </row>
    <row r="149" spans="129:264">
      <c r="DY149" s="88"/>
      <c r="DZ149" s="86"/>
      <c r="HU149" s="88"/>
      <c r="HV149" s="86"/>
      <c r="IU149" s="88"/>
      <c r="IV149" s="86"/>
      <c r="JC149" s="88"/>
      <c r="JD149"/>
    </row>
    <row r="150" spans="129:264">
      <c r="DY150" s="88"/>
      <c r="DZ150" s="86"/>
      <c r="HU150" s="88"/>
      <c r="HV150" s="86"/>
      <c r="IU150" s="88"/>
      <c r="IV150" s="86"/>
      <c r="JC150" s="88"/>
      <c r="JD150"/>
    </row>
    <row r="151" spans="129:264">
      <c r="DY151" s="88"/>
      <c r="DZ151" s="86"/>
      <c r="HU151" s="88"/>
      <c r="HV151" s="86"/>
      <c r="IU151" s="88"/>
      <c r="IV151" s="86"/>
      <c r="JC151" s="88"/>
      <c r="JD151"/>
    </row>
    <row r="152" spans="129:264">
      <c r="DY152" s="88"/>
      <c r="DZ152" s="86"/>
      <c r="HU152" s="88"/>
      <c r="HV152" s="86"/>
      <c r="IU152" s="88"/>
      <c r="IV152" s="86"/>
      <c r="JC152" s="88"/>
      <c r="JD152"/>
    </row>
    <row r="153" spans="129:264">
      <c r="DY153" s="88"/>
      <c r="DZ153" s="86"/>
      <c r="HU153" s="88"/>
      <c r="HV153" s="86"/>
      <c r="IU153" s="88"/>
      <c r="IV153" s="86"/>
      <c r="JC153" s="88"/>
      <c r="JD153"/>
    </row>
    <row r="154" spans="129:264">
      <c r="DY154" s="88"/>
      <c r="DZ154" s="86"/>
      <c r="HU154" s="88"/>
      <c r="HV154" s="86"/>
      <c r="IU154" s="88"/>
      <c r="IV154" s="86"/>
      <c r="JC154" s="88"/>
      <c r="JD154"/>
    </row>
    <row r="155" spans="129:264">
      <c r="DY155" s="88"/>
      <c r="DZ155" s="86"/>
      <c r="HU155" s="88"/>
      <c r="HV155" s="86"/>
      <c r="IU155" s="88"/>
      <c r="IV155" s="86"/>
      <c r="JC155" s="88"/>
      <c r="JD155"/>
    </row>
    <row r="156" spans="129:264">
      <c r="DY156" s="88"/>
      <c r="DZ156" s="86"/>
      <c r="HU156" s="88"/>
      <c r="HV156" s="86"/>
      <c r="IU156" s="88"/>
      <c r="IV156" s="86"/>
      <c r="JC156" s="88"/>
      <c r="JD156"/>
    </row>
    <row r="157" spans="129:264">
      <c r="DY157" s="88"/>
      <c r="DZ157" s="86"/>
      <c r="HU157" s="88"/>
      <c r="HV157" s="86"/>
      <c r="IU157" s="88"/>
      <c r="IV157" s="86"/>
      <c r="JC157" s="88"/>
      <c r="JD157"/>
    </row>
    <row r="158" spans="129:264">
      <c r="DY158" s="88"/>
      <c r="DZ158" s="86"/>
      <c r="HU158" s="88"/>
      <c r="HV158" s="86"/>
      <c r="IU158" s="88"/>
      <c r="IV158" s="86"/>
      <c r="JC158" s="88"/>
      <c r="JD158"/>
    </row>
    <row r="159" spans="129:264">
      <c r="DY159" s="88"/>
      <c r="DZ159" s="86"/>
      <c r="HU159" s="88"/>
      <c r="HV159" s="86"/>
      <c r="IU159" s="88"/>
      <c r="IV159" s="86"/>
      <c r="JC159" s="88"/>
      <c r="JD159"/>
    </row>
    <row r="160" spans="129:264">
      <c r="DY160" s="88"/>
      <c r="DZ160" s="86"/>
      <c r="HU160" s="88"/>
      <c r="HV160" s="86"/>
      <c r="IU160" s="88"/>
      <c r="IV160" s="86"/>
      <c r="JC160" s="88"/>
      <c r="JD160"/>
    </row>
    <row r="161" spans="129:264">
      <c r="DY161" s="88"/>
      <c r="DZ161" s="86"/>
      <c r="HU161" s="88"/>
      <c r="HV161" s="86"/>
      <c r="IU161" s="88"/>
      <c r="IV161" s="86"/>
      <c r="JC161" s="88"/>
      <c r="JD161"/>
    </row>
    <row r="162" spans="129:264">
      <c r="DY162" s="88"/>
      <c r="DZ162" s="86"/>
      <c r="HU162" s="88"/>
      <c r="HV162" s="86"/>
      <c r="IU162" s="88"/>
      <c r="IV162" s="86"/>
      <c r="JC162" s="88"/>
      <c r="JD162"/>
    </row>
    <row r="163" spans="129:264">
      <c r="DY163" s="88"/>
      <c r="DZ163" s="86"/>
      <c r="HU163" s="88"/>
      <c r="HV163" s="86"/>
      <c r="IU163" s="88"/>
      <c r="IV163" s="86"/>
      <c r="JC163" s="88"/>
      <c r="JD163"/>
    </row>
    <row r="164" spans="129:264">
      <c r="DY164" s="88"/>
      <c r="DZ164" s="86"/>
      <c r="HU164" s="88"/>
      <c r="HV164" s="86"/>
      <c r="IU164" s="88"/>
      <c r="IV164" s="86"/>
      <c r="JC164" s="88"/>
      <c r="JD164"/>
    </row>
    <row r="165" spans="129:264">
      <c r="DY165" s="88"/>
      <c r="DZ165" s="86"/>
      <c r="HU165" s="88"/>
      <c r="HV165" s="86"/>
      <c r="IU165" s="88"/>
      <c r="IV165" s="86"/>
      <c r="JC165" s="88"/>
      <c r="JD165"/>
    </row>
    <row r="166" spans="129:264">
      <c r="DY166" s="88"/>
      <c r="DZ166" s="86"/>
      <c r="HU166" s="88"/>
      <c r="HV166" s="86"/>
      <c r="IU166" s="88"/>
      <c r="IV166" s="86"/>
      <c r="JC166" s="88"/>
      <c r="JD166"/>
    </row>
    <row r="167" spans="129:264">
      <c r="DY167" s="88"/>
      <c r="DZ167" s="86"/>
      <c r="HU167" s="88"/>
      <c r="HV167" s="86"/>
      <c r="IU167" s="88"/>
      <c r="IV167" s="86"/>
      <c r="JC167" s="88"/>
      <c r="JD167"/>
    </row>
    <row r="168" spans="129:264">
      <c r="DY168" s="88"/>
      <c r="DZ168" s="86"/>
      <c r="HU168" s="88"/>
      <c r="HV168" s="86"/>
      <c r="IU168" s="88"/>
      <c r="IV168" s="86"/>
      <c r="JC168" s="88"/>
      <c r="JD168"/>
    </row>
    <row r="169" spans="129:264">
      <c r="DY169" s="88"/>
      <c r="DZ169" s="86"/>
      <c r="HU169" s="88"/>
      <c r="HV169" s="86"/>
      <c r="IU169" s="88"/>
      <c r="IV169" s="86"/>
      <c r="JC169" s="88"/>
      <c r="JD169"/>
    </row>
    <row r="170" spans="129:264">
      <c r="DY170" s="88"/>
      <c r="DZ170" s="86"/>
      <c r="HU170" s="88"/>
      <c r="HV170" s="86"/>
      <c r="IU170" s="88"/>
      <c r="IV170" s="86"/>
      <c r="JC170" s="88"/>
      <c r="JD170"/>
    </row>
    <row r="171" spans="129:264">
      <c r="DY171" s="88"/>
      <c r="DZ171" s="86"/>
      <c r="HU171" s="88"/>
      <c r="HV171" s="86"/>
      <c r="IU171" s="88"/>
      <c r="IV171" s="86"/>
      <c r="JC171" s="88"/>
      <c r="JD171"/>
    </row>
    <row r="172" spans="129:264">
      <c r="DY172" s="88"/>
      <c r="DZ172" s="86"/>
      <c r="HU172" s="88"/>
      <c r="HV172" s="86"/>
      <c r="IU172" s="88"/>
      <c r="IV172" s="86"/>
      <c r="JC172" s="88"/>
      <c r="JD172"/>
    </row>
    <row r="173" spans="129:264">
      <c r="DY173" s="88"/>
      <c r="DZ173" s="86"/>
      <c r="HU173" s="88"/>
      <c r="HV173" s="86"/>
      <c r="IU173" s="88"/>
      <c r="IV173" s="86"/>
      <c r="JC173" s="88"/>
      <c r="JD173"/>
    </row>
    <row r="174" spans="129:264">
      <c r="DY174" s="88"/>
      <c r="DZ174" s="86"/>
      <c r="HU174" s="88"/>
      <c r="HV174" s="86"/>
      <c r="IU174" s="88"/>
      <c r="IV174" s="86"/>
      <c r="JC174" s="88"/>
      <c r="JD174"/>
    </row>
    <row r="175" spans="129:264">
      <c r="DY175" s="88"/>
      <c r="DZ175" s="86"/>
      <c r="HU175" s="88"/>
      <c r="HV175" s="86"/>
      <c r="IU175" s="88"/>
      <c r="IV175" s="86"/>
      <c r="JC175" s="88"/>
      <c r="JD175"/>
    </row>
    <row r="176" spans="129:264">
      <c r="DY176" s="88"/>
      <c r="DZ176" s="86"/>
      <c r="HU176" s="88"/>
      <c r="HV176" s="86"/>
      <c r="IU176" s="88"/>
      <c r="IV176" s="86"/>
      <c r="JC176" s="88"/>
      <c r="JD176"/>
    </row>
    <row r="177" spans="129:264">
      <c r="DY177" s="88"/>
      <c r="DZ177" s="86"/>
      <c r="HU177" s="88"/>
      <c r="HV177" s="86"/>
      <c r="IU177" s="88"/>
      <c r="IV177" s="86"/>
      <c r="JC177" s="88"/>
      <c r="JD177"/>
    </row>
    <row r="178" spans="129:264">
      <c r="DY178" s="88"/>
      <c r="DZ178" s="86"/>
      <c r="HU178" s="88"/>
      <c r="HV178" s="86"/>
      <c r="IU178" s="88"/>
      <c r="IV178" s="86"/>
      <c r="JC178" s="88"/>
      <c r="JD178"/>
    </row>
    <row r="179" spans="129:264">
      <c r="DY179" s="88"/>
      <c r="DZ179" s="86"/>
      <c r="HU179" s="88"/>
      <c r="HV179" s="86"/>
      <c r="IU179" s="88"/>
      <c r="IV179" s="86"/>
      <c r="JC179" s="88"/>
      <c r="JD179"/>
    </row>
    <row r="180" spans="129:264">
      <c r="DY180" s="88"/>
      <c r="DZ180" s="86"/>
      <c r="HU180" s="88"/>
      <c r="HV180" s="86"/>
      <c r="IU180" s="88"/>
      <c r="IV180" s="86"/>
      <c r="JC180" s="88"/>
      <c r="JD180"/>
    </row>
    <row r="181" spans="129:264">
      <c r="DY181" s="88"/>
      <c r="DZ181" s="86"/>
      <c r="HU181" s="88"/>
      <c r="HV181" s="86"/>
      <c r="IU181" s="88"/>
      <c r="IV181" s="86"/>
      <c r="JC181" s="88"/>
      <c r="JD181"/>
    </row>
    <row r="182" spans="129:264">
      <c r="DY182" s="88"/>
      <c r="DZ182" s="86"/>
      <c r="HU182" s="88"/>
      <c r="HV182" s="86"/>
      <c r="IU182" s="88"/>
      <c r="IV182" s="86"/>
      <c r="JC182" s="88"/>
      <c r="JD182"/>
    </row>
    <row r="183" spans="129:264">
      <c r="DY183" s="88"/>
      <c r="DZ183" s="86"/>
      <c r="HU183" s="88"/>
      <c r="HV183" s="86"/>
      <c r="IU183" s="88"/>
      <c r="IV183" s="86"/>
      <c r="JC183" s="88"/>
      <c r="JD183"/>
    </row>
    <row r="184" spans="129:264">
      <c r="DY184" s="88"/>
      <c r="DZ184" s="86"/>
      <c r="HU184" s="88"/>
      <c r="HV184" s="86"/>
      <c r="IU184" s="88"/>
      <c r="IV184" s="86"/>
      <c r="JC184" s="88"/>
      <c r="JD184"/>
    </row>
    <row r="185" spans="129:264">
      <c r="DY185" s="88"/>
      <c r="DZ185" s="86"/>
      <c r="HU185" s="88"/>
      <c r="HV185" s="86"/>
      <c r="IU185" s="88"/>
      <c r="IV185" s="86"/>
      <c r="JC185" s="88"/>
      <c r="JD185"/>
    </row>
    <row r="186" spans="129:264">
      <c r="DY186" s="88"/>
      <c r="DZ186" s="86"/>
      <c r="HU186" s="88"/>
      <c r="HV186" s="86"/>
      <c r="IU186" s="88"/>
      <c r="IV186" s="86"/>
      <c r="JC186" s="88"/>
      <c r="JD186"/>
    </row>
    <row r="187" spans="129:264">
      <c r="DY187" s="88"/>
      <c r="DZ187" s="86"/>
      <c r="HU187" s="88"/>
      <c r="HV187" s="86"/>
      <c r="IU187" s="88"/>
      <c r="IV187" s="86"/>
      <c r="JC187" s="88"/>
      <c r="JD187"/>
    </row>
    <row r="188" spans="129:264">
      <c r="DY188" s="88"/>
      <c r="DZ188" s="86"/>
      <c r="HU188" s="88"/>
      <c r="HV188" s="86"/>
      <c r="IU188" s="88"/>
      <c r="IV188" s="86"/>
      <c r="JC188" s="88"/>
      <c r="JD188"/>
    </row>
    <row r="189" spans="129:264">
      <c r="DY189" s="88"/>
      <c r="DZ189" s="86"/>
      <c r="HU189" s="88"/>
      <c r="HV189" s="86"/>
      <c r="IU189" s="88"/>
      <c r="IV189" s="86"/>
      <c r="JC189" s="88"/>
      <c r="JD189"/>
    </row>
    <row r="190" spans="129:264">
      <c r="DY190" s="88"/>
      <c r="DZ190" s="86"/>
      <c r="HU190" s="88"/>
      <c r="HV190" s="86"/>
      <c r="IU190" s="88"/>
      <c r="IV190" s="86"/>
      <c r="JC190" s="88"/>
      <c r="JD190"/>
    </row>
    <row r="191" spans="129:264">
      <c r="DY191" s="88"/>
      <c r="DZ191" s="86"/>
      <c r="HU191" s="88"/>
      <c r="HV191" s="86"/>
      <c r="IU191" s="88"/>
      <c r="IV191" s="86"/>
      <c r="JC191" s="88"/>
      <c r="JD191"/>
    </row>
    <row r="192" spans="129:264">
      <c r="DY192" s="88"/>
      <c r="DZ192" s="86"/>
      <c r="HU192" s="88"/>
      <c r="HV192" s="86"/>
      <c r="IU192" s="88"/>
      <c r="IV192" s="86"/>
      <c r="JC192" s="88"/>
      <c r="JD192"/>
    </row>
    <row r="193" spans="129:264">
      <c r="DY193" s="88"/>
      <c r="DZ193" s="86"/>
      <c r="HU193" s="88"/>
      <c r="HV193" s="86"/>
      <c r="IU193" s="88"/>
      <c r="IV193" s="86"/>
      <c r="JC193" s="88"/>
      <c r="JD193"/>
    </row>
    <row r="194" spans="129:264">
      <c r="DY194" s="88"/>
      <c r="DZ194" s="86"/>
      <c r="HU194" s="88"/>
      <c r="HV194" s="86"/>
      <c r="IU194" s="88"/>
      <c r="IV194" s="86"/>
      <c r="JC194" s="88"/>
      <c r="JD194"/>
    </row>
    <row r="195" spans="129:264">
      <c r="DY195" s="88"/>
      <c r="DZ195" s="86"/>
      <c r="HU195" s="88"/>
      <c r="HV195" s="86"/>
      <c r="IU195" s="88"/>
      <c r="IV195" s="86"/>
      <c r="JC195" s="88"/>
      <c r="JD195"/>
    </row>
    <row r="196" spans="129:264">
      <c r="DY196" s="88"/>
      <c r="DZ196" s="86"/>
      <c r="HU196" s="88"/>
      <c r="HV196" s="86"/>
      <c r="IU196" s="88"/>
      <c r="IV196" s="86"/>
      <c r="JC196" s="88"/>
      <c r="JD196"/>
    </row>
    <row r="197" spans="129:264">
      <c r="DY197" s="88"/>
      <c r="DZ197" s="86"/>
      <c r="HU197" s="88"/>
      <c r="HV197" s="86"/>
      <c r="IU197" s="88"/>
      <c r="IV197" s="86"/>
      <c r="JC197" s="88"/>
      <c r="JD197"/>
    </row>
    <row r="198" spans="129:264">
      <c r="DY198" s="88"/>
      <c r="DZ198" s="86"/>
      <c r="HU198" s="88"/>
      <c r="HV198" s="86"/>
      <c r="IU198" s="88"/>
      <c r="IV198" s="86"/>
      <c r="JC198" s="88"/>
      <c r="JD198"/>
    </row>
    <row r="199" spans="129:264">
      <c r="DY199" s="88"/>
      <c r="DZ199" s="86"/>
      <c r="HU199" s="88"/>
      <c r="HV199" s="86"/>
      <c r="IU199" s="88"/>
      <c r="IV199" s="86"/>
      <c r="JC199" s="88"/>
      <c r="JD199"/>
    </row>
    <row r="200" spans="129:264">
      <c r="DY200" s="88"/>
      <c r="DZ200" s="86"/>
      <c r="HU200" s="88"/>
      <c r="HV200" s="86"/>
      <c r="IU200" s="88"/>
      <c r="IV200" s="86"/>
      <c r="JC200" s="88"/>
      <c r="JD200"/>
    </row>
    <row r="201" spans="129:264">
      <c r="DY201" s="88"/>
      <c r="DZ201" s="86"/>
      <c r="HU201" s="88"/>
      <c r="HV201" s="86"/>
      <c r="IU201" s="88"/>
      <c r="IV201" s="86"/>
      <c r="JC201" s="88"/>
      <c r="JD201"/>
    </row>
    <row r="202" spans="129:264">
      <c r="DY202" s="88"/>
      <c r="DZ202" s="86"/>
      <c r="HU202" s="88"/>
      <c r="HV202" s="86"/>
      <c r="IU202" s="88"/>
      <c r="IV202" s="86"/>
      <c r="JC202" s="88"/>
      <c r="JD202"/>
    </row>
    <row r="203" spans="129:264">
      <c r="DY203" s="88"/>
      <c r="DZ203" s="86"/>
      <c r="HU203" s="88"/>
      <c r="HV203" s="86"/>
      <c r="IU203" s="88"/>
      <c r="IV203" s="86"/>
      <c r="JC203" s="88"/>
      <c r="JD203"/>
    </row>
    <row r="204" spans="129:264">
      <c r="DY204" s="88"/>
      <c r="DZ204" s="86"/>
      <c r="HU204" s="88"/>
      <c r="HV204" s="86"/>
      <c r="IU204" s="88"/>
      <c r="IV204" s="86"/>
      <c r="JC204" s="88"/>
      <c r="JD204"/>
    </row>
    <row r="205" spans="129:264">
      <c r="DY205" s="88"/>
      <c r="DZ205" s="86"/>
      <c r="HU205" s="88"/>
      <c r="HV205" s="86"/>
      <c r="IU205" s="88"/>
      <c r="IV205" s="86"/>
      <c r="JC205" s="88"/>
      <c r="JD205"/>
    </row>
    <row r="206" spans="129:264">
      <c r="DY206" s="88"/>
      <c r="DZ206" s="86"/>
      <c r="HU206" s="88"/>
      <c r="HV206" s="86"/>
      <c r="IU206" s="88"/>
      <c r="IV206" s="86"/>
      <c r="JC206" s="88"/>
      <c r="JD206"/>
    </row>
    <row r="207" spans="129:264">
      <c r="DY207" s="88"/>
      <c r="DZ207" s="86"/>
      <c r="HU207" s="88"/>
      <c r="HV207" s="86"/>
      <c r="IU207" s="88"/>
      <c r="IV207" s="86"/>
      <c r="JC207" s="88"/>
      <c r="JD207"/>
    </row>
    <row r="208" spans="129:264">
      <c r="DY208" s="88"/>
      <c r="DZ208" s="86"/>
      <c r="HU208" s="88"/>
      <c r="HV208" s="86"/>
      <c r="IU208" s="88"/>
      <c r="IV208" s="86"/>
      <c r="JC208" s="88"/>
      <c r="JD208"/>
    </row>
    <row r="209" spans="129:264">
      <c r="DY209" s="88"/>
      <c r="DZ209" s="86"/>
      <c r="HU209" s="88"/>
      <c r="HV209" s="86"/>
      <c r="IU209" s="88"/>
      <c r="IV209" s="86"/>
      <c r="JC209" s="88"/>
      <c r="JD209"/>
    </row>
    <row r="210" spans="129:264">
      <c r="DY210" s="88"/>
      <c r="DZ210" s="86"/>
      <c r="HU210" s="88"/>
      <c r="HV210" s="86"/>
      <c r="IU210" s="88"/>
      <c r="IV210" s="86"/>
      <c r="JC210" s="88"/>
      <c r="JD210"/>
    </row>
    <row r="211" spans="129:264">
      <c r="DY211" s="88"/>
      <c r="DZ211" s="86"/>
      <c r="HU211" s="88"/>
      <c r="HV211" s="86"/>
      <c r="IU211" s="88"/>
      <c r="IV211" s="86"/>
      <c r="JC211" s="88"/>
      <c r="JD211"/>
    </row>
    <row r="212" spans="129:264">
      <c r="DY212" s="88"/>
      <c r="DZ212" s="86"/>
      <c r="HU212" s="88"/>
      <c r="HV212" s="86"/>
      <c r="IU212" s="88"/>
      <c r="IV212" s="86"/>
      <c r="JC212" s="88"/>
      <c r="JD212"/>
    </row>
    <row r="213" spans="129:264">
      <c r="DY213" s="88"/>
      <c r="DZ213" s="86"/>
      <c r="HU213" s="88"/>
      <c r="HV213" s="86"/>
      <c r="IU213" s="88"/>
      <c r="IV213" s="86"/>
      <c r="JC213" s="88"/>
      <c r="JD213"/>
    </row>
    <row r="214" spans="129:264">
      <c r="DY214" s="88"/>
      <c r="DZ214" s="86"/>
      <c r="HU214" s="88"/>
      <c r="HV214" s="86"/>
      <c r="IU214" s="88"/>
      <c r="IV214" s="86"/>
      <c r="JC214" s="88"/>
      <c r="JD214"/>
    </row>
    <row r="215" spans="129:264">
      <c r="DY215" s="88"/>
      <c r="DZ215" s="86"/>
      <c r="HU215" s="88"/>
      <c r="HV215" s="86"/>
      <c r="IU215" s="88"/>
      <c r="IV215" s="86"/>
      <c r="JC215" s="88"/>
      <c r="JD215"/>
    </row>
    <row r="216" spans="129:264">
      <c r="DY216" s="88"/>
      <c r="DZ216" s="86"/>
      <c r="HU216" s="88"/>
      <c r="HV216" s="86"/>
      <c r="IU216" s="88"/>
      <c r="IV216" s="86"/>
      <c r="JC216" s="88"/>
      <c r="JD216"/>
    </row>
    <row r="217" spans="129:264">
      <c r="DY217" s="88"/>
      <c r="DZ217" s="86"/>
      <c r="HU217" s="88"/>
      <c r="HV217" s="86"/>
      <c r="IU217" s="88"/>
      <c r="IV217" s="86"/>
      <c r="JC217" s="88"/>
      <c r="JD217"/>
    </row>
    <row r="218" spans="129:264">
      <c r="DY218" s="88"/>
      <c r="DZ218" s="86"/>
      <c r="HU218" s="88"/>
      <c r="HV218" s="86"/>
      <c r="IU218" s="88"/>
      <c r="IV218" s="86"/>
      <c r="JC218" s="88"/>
      <c r="JD218"/>
    </row>
    <row r="219" spans="129:264">
      <c r="DY219" s="88"/>
      <c r="DZ219" s="86"/>
      <c r="HU219" s="88"/>
      <c r="HV219" s="86"/>
      <c r="IU219" s="88"/>
      <c r="IV219" s="86"/>
      <c r="JC219" s="88"/>
      <c r="JD219"/>
    </row>
    <row r="220" spans="129:264">
      <c r="DY220" s="88"/>
      <c r="DZ220" s="86"/>
      <c r="HU220" s="88"/>
      <c r="HV220" s="86"/>
      <c r="IU220" s="88"/>
      <c r="IV220" s="86"/>
      <c r="JC220" s="88"/>
      <c r="JD220"/>
    </row>
    <row r="221" spans="129:264">
      <c r="DY221" s="88"/>
      <c r="DZ221" s="86"/>
      <c r="HU221" s="88"/>
      <c r="HV221" s="86"/>
      <c r="IU221" s="88"/>
      <c r="IV221" s="86"/>
      <c r="JC221" s="88"/>
      <c r="JD221"/>
    </row>
    <row r="222" spans="129:264">
      <c r="DY222" s="88"/>
      <c r="DZ222" s="86"/>
      <c r="HU222" s="88"/>
      <c r="HV222" s="86"/>
      <c r="IU222" s="88"/>
      <c r="IV222" s="86"/>
      <c r="JC222" s="88"/>
      <c r="JD222"/>
    </row>
    <row r="223" spans="129:264">
      <c r="DY223" s="88"/>
      <c r="DZ223" s="86"/>
      <c r="HU223" s="88"/>
      <c r="HV223" s="86"/>
      <c r="IU223" s="88"/>
      <c r="IV223" s="86"/>
      <c r="JC223" s="88"/>
      <c r="JD223"/>
    </row>
    <row r="224" spans="129:264">
      <c r="DY224" s="88"/>
      <c r="DZ224" s="86"/>
      <c r="HU224" s="88"/>
      <c r="HV224" s="86"/>
      <c r="IU224" s="88"/>
      <c r="IV224" s="86"/>
      <c r="JC224" s="88"/>
      <c r="JD224"/>
    </row>
    <row r="225" spans="129:264">
      <c r="DY225" s="88"/>
      <c r="DZ225" s="86"/>
      <c r="HU225" s="88"/>
      <c r="HV225" s="86"/>
      <c r="IU225" s="88"/>
      <c r="IV225" s="86"/>
      <c r="JC225" s="88"/>
      <c r="JD225"/>
    </row>
    <row r="226" spans="129:264">
      <c r="DY226" s="88"/>
      <c r="DZ226" s="86"/>
      <c r="HU226" s="88"/>
      <c r="HV226" s="86"/>
      <c r="IU226" s="88"/>
      <c r="IV226" s="86"/>
      <c r="JC226" s="88"/>
      <c r="JD226"/>
    </row>
    <row r="227" spans="129:264">
      <c r="DY227" s="88"/>
      <c r="DZ227" s="86"/>
      <c r="HU227" s="88"/>
      <c r="HV227" s="86"/>
      <c r="IU227" s="88"/>
      <c r="IV227" s="86"/>
      <c r="JC227" s="88"/>
      <c r="JD227"/>
    </row>
    <row r="228" spans="129:264">
      <c r="DY228" s="88"/>
      <c r="DZ228" s="86"/>
      <c r="HU228" s="88"/>
      <c r="HV228" s="86"/>
      <c r="IU228" s="88"/>
      <c r="IV228" s="86"/>
      <c r="JC228" s="88"/>
      <c r="JD228"/>
    </row>
    <row r="229" spans="129:264">
      <c r="DY229" s="88"/>
      <c r="DZ229" s="86"/>
      <c r="HU229" s="88"/>
      <c r="HV229" s="86"/>
      <c r="IU229" s="88"/>
      <c r="IV229" s="86"/>
      <c r="JC229" s="88"/>
      <c r="JD229"/>
    </row>
    <row r="230" spans="129:264">
      <c r="DY230" s="88"/>
      <c r="DZ230" s="86"/>
      <c r="HU230" s="88"/>
      <c r="HV230" s="86"/>
      <c r="IU230" s="88"/>
      <c r="IV230" s="86"/>
      <c r="JC230" s="88"/>
      <c r="JD230"/>
    </row>
    <row r="231" spans="129:264">
      <c r="DY231" s="88"/>
      <c r="DZ231" s="86"/>
      <c r="HU231" s="88"/>
      <c r="HV231" s="86"/>
      <c r="IU231" s="88"/>
      <c r="IV231" s="86"/>
      <c r="JC231" s="88"/>
      <c r="JD231"/>
    </row>
    <row r="232" spans="129:264">
      <c r="DY232" s="88"/>
      <c r="DZ232" s="86"/>
      <c r="HU232" s="88"/>
      <c r="HV232" s="86"/>
      <c r="IU232" s="88"/>
      <c r="IV232" s="86"/>
      <c r="JC232" s="88"/>
      <c r="JD232"/>
    </row>
    <row r="233" spans="129:264">
      <c r="DY233" s="88"/>
      <c r="DZ233" s="86"/>
      <c r="HU233" s="88"/>
      <c r="HV233" s="86"/>
      <c r="IU233" s="88"/>
      <c r="IV233" s="86"/>
      <c r="JC233" s="88"/>
      <c r="JD233"/>
    </row>
    <row r="234" spans="129:264">
      <c r="DY234" s="88"/>
      <c r="DZ234" s="86"/>
      <c r="HU234" s="88"/>
      <c r="HV234" s="86"/>
      <c r="IU234" s="88"/>
      <c r="IV234" s="86"/>
      <c r="JC234" s="88"/>
      <c r="JD234"/>
    </row>
    <row r="235" spans="129:264">
      <c r="DY235" s="88"/>
      <c r="DZ235" s="86"/>
      <c r="HU235" s="88"/>
      <c r="HV235" s="86"/>
      <c r="IU235" s="88"/>
      <c r="IV235" s="86"/>
      <c r="JC235" s="88"/>
      <c r="JD235"/>
    </row>
    <row r="236" spans="129:264">
      <c r="DY236" s="88"/>
      <c r="DZ236" s="86"/>
      <c r="HU236" s="88"/>
      <c r="HV236" s="86"/>
      <c r="IU236" s="88"/>
      <c r="IV236" s="86"/>
      <c r="JC236" s="88"/>
      <c r="JD236"/>
    </row>
    <row r="237" spans="129:264">
      <c r="DY237" s="88"/>
      <c r="DZ237" s="86"/>
      <c r="HU237" s="88"/>
      <c r="HV237" s="86"/>
      <c r="IU237" s="88"/>
      <c r="IV237" s="86"/>
      <c r="JC237" s="88"/>
      <c r="JD237"/>
    </row>
    <row r="238" spans="129:264">
      <c r="DY238" s="88"/>
      <c r="DZ238" s="86"/>
      <c r="HU238" s="88"/>
      <c r="HV238" s="86"/>
      <c r="IU238" s="88"/>
      <c r="IV238" s="86"/>
      <c r="JC238" s="88"/>
      <c r="JD238"/>
    </row>
    <row r="239" spans="129:264">
      <c r="DY239" s="88"/>
      <c r="DZ239" s="86"/>
      <c r="HU239" s="88"/>
      <c r="HV239" s="86"/>
      <c r="IU239" s="88"/>
      <c r="IV239" s="86"/>
      <c r="JC239" s="88"/>
      <c r="JD239"/>
    </row>
    <row r="240" spans="129:264">
      <c r="DY240" s="88"/>
      <c r="DZ240" s="86"/>
      <c r="HU240" s="88"/>
      <c r="HV240" s="86"/>
      <c r="IU240" s="88"/>
      <c r="IV240" s="86"/>
      <c r="JC240" s="88"/>
      <c r="JD240"/>
    </row>
    <row r="241" spans="129:264">
      <c r="DY241" s="88"/>
      <c r="DZ241" s="86"/>
      <c r="HU241" s="88"/>
      <c r="HV241" s="86"/>
      <c r="IU241" s="88"/>
      <c r="IV241" s="86"/>
      <c r="JC241" s="88"/>
      <c r="JD241"/>
    </row>
    <row r="242" spans="129:264">
      <c r="DY242" s="88"/>
      <c r="DZ242" s="86"/>
      <c r="HU242" s="88"/>
      <c r="HV242" s="86"/>
      <c r="IU242" s="88"/>
      <c r="IV242" s="86"/>
      <c r="JC242" s="88"/>
      <c r="JD242"/>
    </row>
    <row r="243" spans="129:264">
      <c r="DY243" s="88"/>
      <c r="DZ243" s="86"/>
      <c r="HU243" s="88"/>
      <c r="HV243" s="86"/>
      <c r="IU243" s="88"/>
      <c r="IV243" s="86"/>
      <c r="JC243" s="88"/>
      <c r="JD243"/>
    </row>
    <row r="244" spans="129:264">
      <c r="DY244" s="88"/>
      <c r="DZ244" s="86"/>
      <c r="HU244" s="88"/>
      <c r="HV244" s="86"/>
      <c r="IU244" s="88"/>
      <c r="IV244" s="86"/>
      <c r="JC244" s="88"/>
      <c r="JD244"/>
    </row>
    <row r="245" spans="129:264">
      <c r="DY245" s="88"/>
      <c r="DZ245" s="86"/>
      <c r="HU245" s="88"/>
      <c r="HV245" s="86"/>
      <c r="IU245" s="88"/>
      <c r="IV245" s="86"/>
      <c r="JC245" s="88"/>
      <c r="JD245"/>
    </row>
    <row r="246" spans="129:264">
      <c r="DY246" s="88"/>
      <c r="DZ246" s="86"/>
      <c r="HU246" s="88"/>
      <c r="HV246" s="86"/>
      <c r="IU246" s="88"/>
      <c r="IV246" s="86"/>
      <c r="JC246" s="88"/>
      <c r="JD246"/>
    </row>
    <row r="247" spans="129:264">
      <c r="DY247" s="88"/>
      <c r="DZ247" s="86"/>
      <c r="HU247" s="88"/>
      <c r="HV247" s="86"/>
      <c r="IU247" s="88"/>
      <c r="IV247" s="86"/>
      <c r="JC247" s="88"/>
      <c r="JD247"/>
    </row>
    <row r="248" spans="129:264">
      <c r="DY248" s="88"/>
      <c r="DZ248" s="86"/>
      <c r="HU248" s="88"/>
      <c r="HV248" s="86"/>
      <c r="IU248" s="88"/>
      <c r="IV248" s="86"/>
      <c r="JC248" s="88"/>
      <c r="JD248"/>
    </row>
    <row r="249" spans="129:264">
      <c r="DY249" s="88"/>
      <c r="DZ249" s="86"/>
      <c r="HU249" s="88"/>
      <c r="HV249" s="86"/>
      <c r="IU249" s="88"/>
      <c r="IV249" s="86"/>
      <c r="JC249" s="88"/>
      <c r="JD249"/>
    </row>
    <row r="250" spans="129:264">
      <c r="DY250" s="88"/>
      <c r="DZ250" s="86"/>
      <c r="HU250" s="88"/>
      <c r="HV250" s="86"/>
      <c r="IU250" s="88"/>
      <c r="IV250" s="86"/>
      <c r="JC250" s="88"/>
      <c r="JD250"/>
    </row>
    <row r="251" spans="129:264">
      <c r="DY251" s="88"/>
      <c r="DZ251" s="86"/>
      <c r="HU251" s="88"/>
      <c r="HV251" s="86"/>
      <c r="IU251" s="88"/>
      <c r="IV251" s="86"/>
      <c r="JC251" s="88"/>
      <c r="JD251"/>
    </row>
    <row r="252" spans="129:264">
      <c r="DY252" s="88"/>
      <c r="DZ252" s="86"/>
      <c r="HU252" s="88"/>
      <c r="HV252" s="86"/>
      <c r="IU252" s="88"/>
      <c r="IV252" s="86"/>
      <c r="JC252" s="88"/>
      <c r="JD252"/>
    </row>
    <row r="253" spans="129:264">
      <c r="DY253" s="88"/>
      <c r="DZ253" s="86"/>
      <c r="HU253" s="88"/>
      <c r="HV253" s="86"/>
      <c r="IU253" s="88"/>
      <c r="IV253" s="86"/>
      <c r="JC253" s="88"/>
      <c r="JD253"/>
    </row>
    <row r="254" spans="129:264">
      <c r="DY254" s="88"/>
      <c r="DZ254" s="86"/>
      <c r="HU254" s="88"/>
      <c r="HV254" s="86"/>
      <c r="IU254" s="88"/>
      <c r="IV254" s="86"/>
      <c r="JC254" s="88"/>
      <c r="JD254"/>
    </row>
    <row r="255" spans="129:264">
      <c r="DY255" s="88"/>
      <c r="DZ255" s="86"/>
      <c r="HU255" s="88"/>
      <c r="HV255" s="86"/>
      <c r="IU255" s="88"/>
      <c r="IV255" s="86"/>
      <c r="JC255" s="88"/>
      <c r="JD255"/>
    </row>
    <row r="256" spans="129:264">
      <c r="DY256" s="88"/>
      <c r="DZ256" s="86"/>
      <c r="HU256" s="88"/>
      <c r="HV256" s="86"/>
      <c r="IU256" s="88"/>
      <c r="IV256" s="86"/>
      <c r="JC256" s="88"/>
      <c r="JD256"/>
    </row>
    <row r="257" spans="129:264">
      <c r="DY257" s="88"/>
      <c r="DZ257" s="86"/>
      <c r="HU257" s="88"/>
      <c r="HV257" s="86"/>
      <c r="IU257" s="88"/>
      <c r="IV257" s="86"/>
      <c r="JC257" s="88"/>
      <c r="JD257"/>
    </row>
    <row r="258" spans="129:264">
      <c r="DY258" s="88"/>
      <c r="DZ258" s="86"/>
      <c r="HU258" s="88"/>
      <c r="HV258" s="86"/>
      <c r="IU258" s="88"/>
      <c r="IV258" s="86"/>
      <c r="JC258" s="88"/>
      <c r="JD258"/>
    </row>
    <row r="259" spans="129:264">
      <c r="DY259" s="88"/>
      <c r="DZ259" s="86"/>
      <c r="HU259" s="88"/>
      <c r="HV259" s="86"/>
      <c r="IU259" s="88"/>
      <c r="IV259" s="86"/>
      <c r="JC259" s="88"/>
      <c r="JD259"/>
    </row>
    <row r="260" spans="129:264">
      <c r="DY260" s="88"/>
      <c r="DZ260" s="86"/>
      <c r="HU260" s="88"/>
      <c r="HV260" s="86"/>
      <c r="IU260" s="88"/>
      <c r="IV260" s="86"/>
      <c r="JC260" s="88"/>
      <c r="JD260"/>
    </row>
    <row r="261" spans="129:264">
      <c r="DY261" s="88"/>
      <c r="DZ261" s="86"/>
      <c r="HU261" s="88"/>
      <c r="HV261" s="86"/>
      <c r="IU261" s="88"/>
      <c r="IV261" s="86"/>
      <c r="JC261" s="88"/>
      <c r="JD261"/>
    </row>
    <row r="262" spans="129:264">
      <c r="DY262" s="88"/>
      <c r="DZ262" s="86"/>
      <c r="HU262" s="88"/>
      <c r="HV262" s="86"/>
      <c r="IU262" s="88"/>
      <c r="IV262" s="86"/>
      <c r="JC262" s="88"/>
      <c r="JD262"/>
    </row>
    <row r="263" spans="129:264">
      <c r="DY263" s="88"/>
      <c r="DZ263" s="86"/>
      <c r="HU263" s="88"/>
      <c r="HV263" s="86"/>
      <c r="IU263" s="88"/>
      <c r="IV263" s="86"/>
      <c r="JC263" s="88"/>
      <c r="JD263"/>
    </row>
    <row r="264" spans="129:264">
      <c r="DY264" s="88"/>
      <c r="DZ264" s="86"/>
      <c r="HU264" s="88"/>
      <c r="HV264" s="86"/>
      <c r="IU264" s="88"/>
      <c r="IV264" s="86"/>
      <c r="JC264" s="88"/>
      <c r="JD264"/>
    </row>
    <row r="265" spans="129:264">
      <c r="DY265" s="88"/>
      <c r="DZ265" s="86"/>
      <c r="HU265" s="88"/>
      <c r="HV265" s="86"/>
      <c r="IU265" s="88"/>
      <c r="IV265" s="86"/>
      <c r="JC265" s="88"/>
      <c r="JD265"/>
    </row>
    <row r="266" spans="129:264">
      <c r="DY266" s="88"/>
      <c r="DZ266" s="86"/>
      <c r="HU266" s="88"/>
      <c r="HV266" s="86"/>
      <c r="IU266" s="88"/>
      <c r="IV266" s="86"/>
      <c r="JC266" s="88"/>
      <c r="JD266"/>
    </row>
    <row r="267" spans="129:264">
      <c r="DY267" s="88"/>
      <c r="DZ267" s="86"/>
      <c r="HU267" s="88"/>
      <c r="HV267" s="86"/>
      <c r="IU267" s="88"/>
      <c r="IV267" s="86"/>
      <c r="JC267" s="88"/>
      <c r="JD267"/>
    </row>
    <row r="268" spans="129:264">
      <c r="DY268" s="88"/>
      <c r="DZ268" s="86"/>
      <c r="HU268" s="88"/>
      <c r="HV268" s="86"/>
      <c r="IU268" s="88"/>
      <c r="IV268" s="86"/>
      <c r="JC268" s="88"/>
      <c r="JD268"/>
    </row>
    <row r="269" spans="129:264">
      <c r="DY269" s="88"/>
      <c r="DZ269" s="86"/>
      <c r="HU269" s="88"/>
      <c r="HV269" s="86"/>
      <c r="IU269" s="88"/>
      <c r="IV269" s="86"/>
      <c r="JC269" s="88"/>
      <c r="JD269"/>
    </row>
    <row r="270" spans="129:264">
      <c r="DY270" s="88"/>
      <c r="DZ270" s="86"/>
      <c r="HU270" s="88"/>
      <c r="HV270" s="86"/>
      <c r="IU270" s="88"/>
      <c r="IV270" s="86"/>
      <c r="JC270" s="88"/>
      <c r="JD270"/>
    </row>
    <row r="271" spans="129:264">
      <c r="DY271" s="88"/>
      <c r="DZ271" s="86"/>
      <c r="HU271" s="88"/>
      <c r="HV271" s="86"/>
      <c r="IU271" s="88"/>
      <c r="IV271" s="86"/>
      <c r="JC271" s="88"/>
      <c r="JD271"/>
    </row>
    <row r="272" spans="129:264">
      <c r="DY272" s="88"/>
      <c r="DZ272" s="86"/>
      <c r="HU272" s="88"/>
      <c r="HV272" s="86"/>
      <c r="IU272" s="88"/>
      <c r="IV272" s="86"/>
      <c r="JC272" s="88"/>
      <c r="JD272"/>
    </row>
    <row r="273" spans="129:264">
      <c r="DY273" s="88"/>
      <c r="DZ273" s="86"/>
      <c r="HU273" s="88"/>
      <c r="HV273" s="86"/>
      <c r="IU273" s="88"/>
      <c r="IV273" s="86"/>
      <c r="JC273" s="88"/>
      <c r="JD273"/>
    </row>
    <row r="274" spans="129:264">
      <c r="DY274" s="88"/>
      <c r="DZ274" s="86"/>
      <c r="HU274" s="88"/>
      <c r="HV274" s="86"/>
      <c r="IU274" s="88"/>
      <c r="IV274" s="86"/>
      <c r="JC274" s="88"/>
      <c r="JD274"/>
    </row>
    <row r="275" spans="129:264">
      <c r="DY275" s="88"/>
      <c r="DZ275" s="86"/>
      <c r="HU275" s="88"/>
      <c r="HV275" s="86"/>
      <c r="IU275" s="88"/>
      <c r="IV275" s="86"/>
      <c r="JC275" s="88"/>
      <c r="JD275"/>
    </row>
    <row r="276" spans="129:264">
      <c r="DY276" s="88"/>
      <c r="DZ276" s="86"/>
      <c r="HU276" s="88"/>
      <c r="HV276" s="86"/>
      <c r="IU276" s="88"/>
      <c r="IV276" s="86"/>
      <c r="JC276" s="88"/>
      <c r="JD276"/>
    </row>
    <row r="277" spans="129:264">
      <c r="DY277" s="88"/>
      <c r="DZ277" s="86"/>
      <c r="HU277" s="88"/>
      <c r="HV277" s="86"/>
      <c r="IU277" s="88"/>
      <c r="IV277" s="86"/>
      <c r="JC277" s="88"/>
      <c r="JD277"/>
    </row>
    <row r="278" spans="129:264">
      <c r="DY278" s="88"/>
      <c r="DZ278" s="86"/>
      <c r="HU278" s="88"/>
      <c r="HV278" s="86"/>
      <c r="IU278" s="88"/>
      <c r="IV278" s="86"/>
      <c r="JC278" s="88"/>
      <c r="JD278"/>
    </row>
    <row r="279" spans="129:264">
      <c r="DY279" s="88"/>
      <c r="DZ279" s="86"/>
      <c r="HU279" s="88"/>
      <c r="HV279" s="86"/>
      <c r="IU279" s="88"/>
      <c r="IV279" s="86"/>
      <c r="JC279" s="88"/>
      <c r="JD279"/>
    </row>
    <row r="280" spans="129:264">
      <c r="DY280" s="88"/>
      <c r="DZ280" s="86"/>
      <c r="HU280" s="88"/>
      <c r="HV280" s="86"/>
      <c r="IU280" s="88"/>
      <c r="IV280" s="86"/>
      <c r="JC280" s="88"/>
      <c r="JD280"/>
    </row>
    <row r="281" spans="129:264">
      <c r="DY281" s="88"/>
      <c r="DZ281" s="86"/>
      <c r="HU281" s="88"/>
      <c r="HV281" s="86"/>
      <c r="IU281" s="88"/>
      <c r="IV281" s="86"/>
      <c r="JC281" s="88"/>
      <c r="JD281"/>
    </row>
    <row r="282" spans="129:264">
      <c r="DY282" s="88"/>
      <c r="DZ282" s="86"/>
      <c r="HU282" s="88"/>
      <c r="HV282" s="86"/>
      <c r="IU282" s="88"/>
      <c r="IV282" s="86"/>
      <c r="JC282" s="88"/>
      <c r="JD282"/>
    </row>
    <row r="283" spans="129:264">
      <c r="DY283" s="88"/>
      <c r="DZ283" s="86"/>
      <c r="HU283" s="88"/>
      <c r="HV283" s="86"/>
      <c r="IU283" s="88"/>
      <c r="IV283" s="86"/>
      <c r="JC283" s="88"/>
      <c r="JD283"/>
    </row>
    <row r="284" spans="129:264">
      <c r="DY284" s="88"/>
      <c r="DZ284" s="86"/>
      <c r="HU284" s="88"/>
      <c r="HV284" s="86"/>
      <c r="IU284" s="88"/>
      <c r="IV284" s="86"/>
      <c r="JC284" s="88"/>
      <c r="JD284"/>
    </row>
    <row r="285" spans="129:264">
      <c r="DY285" s="88"/>
      <c r="DZ285" s="86"/>
      <c r="HU285" s="88"/>
      <c r="HV285" s="86"/>
      <c r="IU285" s="88"/>
      <c r="IV285" s="86"/>
      <c r="JC285" s="88"/>
      <c r="JD285"/>
    </row>
    <row r="286" spans="129:264">
      <c r="DY286" s="88"/>
      <c r="DZ286" s="86"/>
      <c r="HU286" s="88"/>
      <c r="HV286" s="86"/>
      <c r="IU286" s="88"/>
      <c r="IV286" s="86"/>
      <c r="JC286" s="88"/>
      <c r="JD286"/>
    </row>
    <row r="287" spans="129:264">
      <c r="DY287" s="88"/>
      <c r="DZ287" s="86"/>
      <c r="HU287" s="88"/>
      <c r="HV287" s="86"/>
      <c r="IU287" s="88"/>
      <c r="IV287" s="86"/>
      <c r="JC287" s="88"/>
      <c r="JD287"/>
    </row>
    <row r="288" spans="129:264">
      <c r="DY288" s="88"/>
      <c r="DZ288" s="86"/>
      <c r="HU288" s="88"/>
      <c r="HV288" s="86"/>
      <c r="IU288" s="88"/>
      <c r="IV288" s="86"/>
      <c r="JC288" s="88"/>
      <c r="JD288"/>
    </row>
    <row r="289" spans="129:264">
      <c r="DY289" s="88"/>
      <c r="DZ289" s="86"/>
      <c r="HU289" s="88"/>
      <c r="HV289" s="86"/>
      <c r="IU289" s="88"/>
      <c r="IV289" s="86"/>
      <c r="JC289" s="88"/>
      <c r="JD289"/>
    </row>
    <row r="290" spans="129:264">
      <c r="DY290" s="88"/>
      <c r="DZ290" s="86"/>
      <c r="HU290" s="88"/>
      <c r="HV290" s="86"/>
      <c r="IU290" s="88"/>
      <c r="IV290" s="86"/>
      <c r="JC290" s="88"/>
      <c r="JD290"/>
    </row>
    <row r="291" spans="129:264">
      <c r="DY291" s="88"/>
      <c r="DZ291" s="86"/>
      <c r="HU291" s="88"/>
      <c r="HV291" s="86"/>
      <c r="IU291" s="88"/>
      <c r="IV291" s="86"/>
      <c r="JC291" s="88"/>
      <c r="JD291"/>
    </row>
    <row r="292" spans="129:264">
      <c r="DY292" s="88"/>
      <c r="DZ292" s="86"/>
      <c r="HU292" s="88"/>
      <c r="HV292" s="86"/>
      <c r="IU292" s="88"/>
      <c r="IV292" s="86"/>
      <c r="JC292" s="88"/>
      <c r="JD292"/>
    </row>
    <row r="293" spans="129:264">
      <c r="DY293" s="88"/>
      <c r="DZ293" s="86"/>
      <c r="HU293" s="88"/>
      <c r="HV293" s="86"/>
      <c r="IU293" s="88"/>
      <c r="IV293" s="86"/>
      <c r="JC293" s="88"/>
      <c r="JD293"/>
    </row>
    <row r="294" spans="129:264">
      <c r="DY294" s="88"/>
      <c r="DZ294" s="86"/>
      <c r="HU294" s="88"/>
      <c r="HV294" s="86"/>
      <c r="IU294" s="88"/>
      <c r="IV294" s="86"/>
      <c r="JC294" s="88"/>
      <c r="JD294"/>
    </row>
    <row r="295" spans="129:264">
      <c r="DY295" s="88"/>
      <c r="DZ295" s="86"/>
      <c r="HU295" s="88"/>
      <c r="HV295" s="86"/>
      <c r="IU295" s="88"/>
      <c r="IV295" s="86"/>
      <c r="JC295" s="88"/>
      <c r="JD295"/>
    </row>
    <row r="296" spans="129:264">
      <c r="DY296" s="88"/>
      <c r="DZ296" s="86"/>
      <c r="HU296" s="88"/>
      <c r="HV296" s="86"/>
      <c r="IU296" s="88"/>
      <c r="IV296" s="86"/>
      <c r="JC296" s="88"/>
      <c r="JD296"/>
    </row>
    <row r="297" spans="129:264">
      <c r="DY297" s="88"/>
      <c r="DZ297" s="86"/>
      <c r="HU297" s="88"/>
      <c r="HV297" s="86"/>
      <c r="IU297" s="88"/>
      <c r="IV297" s="86"/>
      <c r="JC297" s="88"/>
      <c r="JD297"/>
    </row>
    <row r="298" spans="129:264">
      <c r="DY298" s="88"/>
      <c r="DZ298" s="86"/>
      <c r="HU298" s="88"/>
      <c r="HV298" s="86"/>
      <c r="IU298" s="88"/>
      <c r="IV298" s="86"/>
      <c r="JC298" s="88"/>
      <c r="JD298"/>
    </row>
    <row r="299" spans="129:264">
      <c r="DY299" s="88"/>
      <c r="DZ299" s="86"/>
      <c r="HU299" s="88"/>
      <c r="HV299" s="86"/>
      <c r="IU299" s="88"/>
      <c r="IV299" s="86"/>
      <c r="JC299" s="88"/>
      <c r="JD299"/>
    </row>
    <row r="300" spans="129:264">
      <c r="DY300" s="88"/>
      <c r="DZ300" s="86"/>
      <c r="HU300" s="88"/>
      <c r="HV300" s="86"/>
      <c r="IU300" s="88"/>
      <c r="IV300" s="86"/>
      <c r="JC300" s="88"/>
      <c r="JD300"/>
    </row>
    <row r="301" spans="129:264">
      <c r="DY301" s="88"/>
      <c r="DZ301" s="86"/>
      <c r="HU301" s="88"/>
      <c r="HV301" s="86"/>
      <c r="IU301" s="88"/>
      <c r="IV301" s="86"/>
      <c r="JC301" s="88"/>
      <c r="JD301"/>
    </row>
    <row r="302" spans="129:264">
      <c r="DY302" s="88"/>
      <c r="DZ302" s="86"/>
      <c r="HU302" s="88"/>
      <c r="HV302" s="86"/>
      <c r="IU302" s="88"/>
      <c r="IV302" s="86"/>
      <c r="JC302" s="88"/>
      <c r="JD302"/>
    </row>
    <row r="303" spans="129:264">
      <c r="DY303" s="88"/>
      <c r="DZ303" s="86"/>
      <c r="HU303" s="88"/>
      <c r="HV303" s="86"/>
      <c r="IU303" s="88"/>
      <c r="IV303" s="86"/>
      <c r="JC303" s="88"/>
      <c r="JD303"/>
    </row>
    <row r="304" spans="129:264">
      <c r="DY304" s="88"/>
      <c r="DZ304" s="86"/>
      <c r="HU304" s="88"/>
      <c r="HV304" s="86"/>
      <c r="IU304" s="88"/>
      <c r="IV304" s="86"/>
      <c r="JC304" s="88"/>
      <c r="JD304"/>
    </row>
    <row r="305" spans="129:264">
      <c r="DY305" s="88"/>
      <c r="DZ305" s="86"/>
      <c r="HU305" s="88"/>
      <c r="HV305" s="86"/>
      <c r="IU305" s="88"/>
      <c r="IV305" s="86"/>
      <c r="JC305" s="88"/>
      <c r="JD305"/>
    </row>
    <row r="306" spans="129:264">
      <c r="DY306" s="88"/>
      <c r="DZ306" s="86"/>
      <c r="HU306" s="88"/>
      <c r="HV306" s="86"/>
      <c r="IU306" s="88"/>
      <c r="IV306" s="86"/>
      <c r="JC306" s="88"/>
      <c r="JD306"/>
    </row>
    <row r="307" spans="129:264">
      <c r="DY307" s="88"/>
      <c r="DZ307" s="86"/>
      <c r="HU307" s="88"/>
      <c r="HV307" s="86"/>
      <c r="IU307" s="88"/>
      <c r="IV307" s="86"/>
      <c r="JC307" s="88"/>
      <c r="JD307"/>
    </row>
    <row r="308" spans="129:264">
      <c r="DY308" s="88"/>
      <c r="DZ308" s="86"/>
      <c r="HU308" s="88"/>
      <c r="HV308" s="86"/>
      <c r="IU308" s="88"/>
      <c r="IV308" s="86"/>
      <c r="JC308" s="88"/>
      <c r="JD308"/>
    </row>
    <row r="309" spans="129:264">
      <c r="DY309" s="88"/>
      <c r="DZ309" s="86"/>
      <c r="HU309" s="88"/>
      <c r="HV309" s="86"/>
      <c r="IU309" s="88"/>
      <c r="IV309" s="86"/>
      <c r="JC309" s="88"/>
      <c r="JD309"/>
    </row>
    <row r="310" spans="129:264">
      <c r="DY310" s="88"/>
      <c r="DZ310" s="86"/>
      <c r="HU310" s="88"/>
      <c r="HV310" s="86"/>
      <c r="IU310" s="88"/>
      <c r="IV310" s="86"/>
      <c r="JC310" s="88"/>
      <c r="JD310"/>
    </row>
    <row r="311" spans="129:264">
      <c r="DY311" s="88"/>
      <c r="DZ311" s="86"/>
      <c r="HU311" s="88"/>
      <c r="HV311" s="86"/>
      <c r="IU311" s="88"/>
      <c r="IV311" s="86"/>
      <c r="JC311" s="88"/>
      <c r="JD311"/>
    </row>
    <row r="312" spans="129:264">
      <c r="DY312" s="88"/>
      <c r="DZ312" s="86"/>
      <c r="HU312" s="88"/>
      <c r="HV312" s="86"/>
      <c r="IU312" s="88"/>
      <c r="IV312" s="86"/>
      <c r="JC312" s="88"/>
      <c r="JD312"/>
    </row>
    <row r="313" spans="129:264">
      <c r="DY313" s="88"/>
      <c r="DZ313" s="86"/>
      <c r="HU313" s="88"/>
      <c r="HV313" s="86"/>
      <c r="IU313" s="88"/>
      <c r="IV313" s="86"/>
      <c r="JC313" s="88"/>
      <c r="JD313"/>
    </row>
    <row r="314" spans="129:264">
      <c r="DY314" s="88"/>
      <c r="DZ314" s="86"/>
      <c r="HU314" s="88"/>
      <c r="HV314" s="86"/>
      <c r="IU314" s="88"/>
      <c r="IV314" s="86"/>
      <c r="JC314" s="88"/>
      <c r="JD314"/>
    </row>
    <row r="315" spans="129:264">
      <c r="DY315" s="88"/>
      <c r="DZ315" s="86"/>
      <c r="HU315" s="88"/>
      <c r="HV315" s="86"/>
      <c r="IU315" s="88"/>
      <c r="IV315" s="86"/>
      <c r="JC315" s="88"/>
      <c r="JD315"/>
    </row>
    <row r="316" spans="129:264">
      <c r="DY316" s="88"/>
      <c r="DZ316" s="86"/>
      <c r="HU316" s="88"/>
      <c r="HV316" s="86"/>
      <c r="IU316" s="88"/>
      <c r="IV316" s="86"/>
      <c r="JC316" s="88"/>
      <c r="JD316"/>
    </row>
    <row r="317" spans="129:264">
      <c r="DY317" s="88"/>
      <c r="DZ317" s="86"/>
      <c r="HU317" s="88"/>
      <c r="HV317" s="86"/>
      <c r="IU317" s="88"/>
      <c r="IV317" s="86"/>
      <c r="JC317" s="88"/>
      <c r="JD317"/>
    </row>
    <row r="318" spans="129:264">
      <c r="DY318" s="88"/>
      <c r="DZ318" s="86"/>
      <c r="HU318" s="88"/>
      <c r="HV318" s="86"/>
      <c r="IU318" s="88"/>
      <c r="IV318" s="86"/>
      <c r="JC318" s="88"/>
      <c r="JD318"/>
    </row>
    <row r="319" spans="129:264">
      <c r="DY319" s="88"/>
      <c r="DZ319" s="86"/>
      <c r="HU319" s="88"/>
      <c r="HV319" s="86"/>
      <c r="IU319" s="88"/>
      <c r="IV319" s="86"/>
      <c r="JC319" s="88"/>
      <c r="JD319"/>
    </row>
    <row r="320" spans="129:264">
      <c r="DY320" s="88"/>
      <c r="DZ320" s="86"/>
      <c r="HU320" s="88"/>
      <c r="HV320" s="86"/>
      <c r="IU320" s="88"/>
      <c r="IV320" s="86"/>
      <c r="JC320" s="88"/>
      <c r="JD320"/>
    </row>
    <row r="321" spans="129:264">
      <c r="DY321" s="88"/>
      <c r="DZ321" s="86"/>
      <c r="HU321" s="88"/>
      <c r="HV321" s="86"/>
      <c r="IU321" s="88"/>
      <c r="IV321" s="86"/>
      <c r="JC321" s="88"/>
      <c r="JD321"/>
    </row>
    <row r="322" spans="129:264">
      <c r="DY322" s="88"/>
      <c r="DZ322" s="86"/>
      <c r="HU322" s="88"/>
      <c r="HV322" s="86"/>
      <c r="IU322" s="88"/>
      <c r="IV322" s="86"/>
      <c r="JC322" s="88"/>
      <c r="JD322"/>
    </row>
    <row r="323" spans="129:264">
      <c r="DY323" s="88"/>
      <c r="DZ323" s="86"/>
      <c r="HU323" s="88"/>
      <c r="HV323" s="86"/>
      <c r="IU323" s="88"/>
      <c r="IV323" s="86"/>
      <c r="JC323" s="88"/>
      <c r="JD323"/>
    </row>
    <row r="324" spans="129:264">
      <c r="DY324" s="88"/>
      <c r="DZ324" s="86"/>
      <c r="HU324" s="88"/>
      <c r="HV324" s="86"/>
      <c r="IU324" s="88"/>
      <c r="IV324" s="86"/>
      <c r="JC324" s="88"/>
      <c r="JD324"/>
    </row>
    <row r="325" spans="129:264">
      <c r="DY325" s="88"/>
      <c r="DZ325" s="86"/>
      <c r="HU325" s="88"/>
      <c r="HV325" s="86"/>
      <c r="IU325" s="88"/>
      <c r="IV325" s="86"/>
      <c r="JC325" s="88"/>
      <c r="JD325"/>
    </row>
    <row r="326" spans="129:264">
      <c r="DY326" s="88"/>
      <c r="DZ326" s="86"/>
      <c r="HU326" s="88"/>
      <c r="HV326" s="86"/>
      <c r="IU326" s="88"/>
      <c r="IV326" s="86"/>
      <c r="JC326" s="88"/>
      <c r="JD326"/>
    </row>
    <row r="327" spans="129:264">
      <c r="DY327" s="88"/>
      <c r="DZ327" s="86"/>
      <c r="HU327" s="88"/>
      <c r="HV327" s="86"/>
      <c r="IU327" s="88"/>
      <c r="IV327" s="86"/>
      <c r="JC327" s="88"/>
      <c r="JD327"/>
    </row>
    <row r="328" spans="129:264">
      <c r="DY328" s="88"/>
      <c r="DZ328" s="86"/>
      <c r="HU328" s="88"/>
      <c r="HV328" s="86"/>
      <c r="IU328" s="88"/>
      <c r="IV328" s="86"/>
      <c r="JC328" s="88"/>
      <c r="JD328"/>
    </row>
    <row r="329" spans="129:264">
      <c r="DY329" s="88"/>
      <c r="DZ329" s="86"/>
      <c r="HU329" s="88"/>
      <c r="HV329" s="86"/>
      <c r="IU329" s="88"/>
      <c r="IV329" s="86"/>
      <c r="JC329" s="88"/>
      <c r="JD329"/>
    </row>
    <row r="330" spans="129:264">
      <c r="DY330" s="88"/>
      <c r="DZ330" s="86"/>
      <c r="HU330" s="88"/>
      <c r="HV330" s="86"/>
      <c r="IU330" s="88"/>
      <c r="IV330" s="86"/>
      <c r="JC330" s="88"/>
      <c r="JD330"/>
    </row>
    <row r="331" spans="129:264">
      <c r="DY331" s="88"/>
      <c r="DZ331" s="86"/>
      <c r="HU331" s="88"/>
      <c r="HV331" s="86"/>
      <c r="IU331" s="88"/>
      <c r="IV331" s="86"/>
      <c r="JC331" s="88"/>
      <c r="JD331"/>
    </row>
    <row r="332" spans="129:264">
      <c r="DY332" s="88"/>
      <c r="DZ332" s="86"/>
      <c r="HU332" s="88"/>
      <c r="HV332" s="86"/>
      <c r="IU332" s="88"/>
      <c r="IV332" s="86"/>
      <c r="JC332" s="88"/>
      <c r="JD332"/>
    </row>
    <row r="333" spans="129:264">
      <c r="DY333" s="88"/>
      <c r="DZ333" s="86"/>
      <c r="HU333" s="88"/>
      <c r="HV333" s="86"/>
      <c r="IU333" s="88"/>
      <c r="IV333" s="86"/>
      <c r="JC333" s="88"/>
      <c r="JD333"/>
    </row>
    <row r="334" spans="129:264">
      <c r="DY334" s="88"/>
      <c r="DZ334" s="86"/>
      <c r="HU334" s="88"/>
      <c r="HV334" s="86"/>
      <c r="IU334" s="88"/>
      <c r="IV334" s="86"/>
      <c r="JC334" s="88"/>
      <c r="JD334"/>
    </row>
    <row r="335" spans="129:264">
      <c r="DY335" s="88"/>
      <c r="DZ335" s="86"/>
      <c r="HU335" s="88"/>
      <c r="HV335" s="86"/>
      <c r="IU335" s="88"/>
      <c r="IV335" s="86"/>
      <c r="JC335" s="88"/>
      <c r="JD335"/>
    </row>
    <row r="336" spans="129:264">
      <c r="DY336" s="88"/>
      <c r="DZ336" s="86"/>
      <c r="HU336" s="88"/>
      <c r="HV336" s="86"/>
      <c r="IU336" s="88"/>
      <c r="IV336" s="86"/>
      <c r="JC336" s="88"/>
      <c r="JD336"/>
    </row>
    <row r="337" spans="129:264">
      <c r="DY337" s="88"/>
      <c r="DZ337" s="86"/>
      <c r="HU337" s="88"/>
      <c r="HV337" s="86"/>
      <c r="IU337" s="88"/>
      <c r="IV337" s="86"/>
      <c r="JC337" s="88"/>
      <c r="JD337"/>
    </row>
    <row r="338" spans="129:264">
      <c r="DY338" s="88"/>
      <c r="DZ338" s="86"/>
      <c r="HU338" s="88"/>
      <c r="HV338" s="86"/>
      <c r="IU338" s="88"/>
      <c r="IV338" s="86"/>
      <c r="JC338" s="88"/>
      <c r="JD338"/>
    </row>
    <row r="339" spans="129:264">
      <c r="DY339" s="88"/>
      <c r="DZ339" s="86"/>
      <c r="HU339" s="88"/>
      <c r="HV339" s="86"/>
      <c r="IU339" s="88"/>
      <c r="IV339" s="86"/>
      <c r="JC339" s="88"/>
      <c r="JD339"/>
    </row>
    <row r="340" spans="129:264">
      <c r="DY340" s="88"/>
      <c r="DZ340" s="86"/>
      <c r="HU340" s="88"/>
      <c r="HV340" s="86"/>
      <c r="IU340" s="88"/>
      <c r="IV340" s="86"/>
      <c r="JC340" s="88"/>
      <c r="JD340"/>
    </row>
    <row r="341" spans="129:264">
      <c r="DY341" s="88"/>
      <c r="DZ341" s="86"/>
      <c r="HU341" s="88"/>
      <c r="HV341" s="86"/>
      <c r="IU341" s="88"/>
      <c r="IV341" s="86"/>
      <c r="JC341" s="88"/>
      <c r="JD341"/>
    </row>
    <row r="342" spans="129:264">
      <c r="DY342" s="88"/>
      <c r="DZ342" s="86"/>
      <c r="HU342" s="88"/>
      <c r="HV342" s="86"/>
      <c r="IU342" s="88"/>
      <c r="IV342" s="86"/>
      <c r="JC342" s="88"/>
      <c r="JD342"/>
    </row>
    <row r="343" spans="129:264">
      <c r="DY343" s="88"/>
      <c r="DZ343" s="86"/>
      <c r="HU343" s="88"/>
      <c r="HV343" s="86"/>
      <c r="IU343" s="88"/>
      <c r="IV343" s="86"/>
      <c r="JC343" s="88"/>
      <c r="JD343"/>
    </row>
    <row r="344" spans="129:264">
      <c r="DY344" s="88"/>
      <c r="DZ344" s="86"/>
      <c r="HU344" s="88"/>
      <c r="HV344" s="86"/>
      <c r="IU344" s="88"/>
      <c r="IV344" s="86"/>
      <c r="JC344" s="88"/>
      <c r="JD344"/>
    </row>
    <row r="345" spans="129:264">
      <c r="DY345" s="88"/>
      <c r="DZ345" s="86"/>
      <c r="HU345" s="88"/>
      <c r="HV345" s="86"/>
      <c r="IU345" s="88"/>
      <c r="IV345" s="86"/>
      <c r="JC345" s="88"/>
      <c r="JD345"/>
    </row>
    <row r="346" spans="129:264">
      <c r="DY346" s="88"/>
      <c r="DZ346" s="86"/>
      <c r="HU346" s="88"/>
      <c r="HV346" s="86"/>
      <c r="IU346" s="88"/>
      <c r="IV346" s="86"/>
      <c r="JC346" s="88"/>
      <c r="JD346"/>
    </row>
    <row r="347" spans="129:264">
      <c r="DY347" s="88"/>
      <c r="DZ347" s="86"/>
      <c r="HU347" s="88"/>
      <c r="HV347" s="86"/>
      <c r="IU347" s="88"/>
      <c r="IV347" s="86"/>
      <c r="JC347" s="88"/>
      <c r="JD347"/>
    </row>
    <row r="348" spans="129:264">
      <c r="DY348" s="88"/>
      <c r="DZ348" s="86"/>
      <c r="HU348" s="88"/>
      <c r="HV348" s="86"/>
      <c r="IU348" s="88"/>
      <c r="IV348" s="86"/>
      <c r="JC348" s="88"/>
      <c r="JD348"/>
    </row>
    <row r="349" spans="129:264">
      <c r="DY349" s="88"/>
      <c r="DZ349" s="86"/>
      <c r="HU349" s="88"/>
      <c r="HV349" s="86"/>
      <c r="IU349" s="88"/>
      <c r="IV349" s="86"/>
      <c r="JC349" s="88"/>
      <c r="JD349"/>
    </row>
    <row r="350" spans="129:264">
      <c r="DY350" s="88"/>
      <c r="DZ350" s="86"/>
      <c r="HU350" s="88"/>
      <c r="HV350" s="86"/>
      <c r="IU350" s="88"/>
      <c r="IV350" s="86"/>
      <c r="JC350" s="88"/>
      <c r="JD350"/>
    </row>
    <row r="351" spans="129:264">
      <c r="DY351" s="88"/>
      <c r="DZ351" s="86"/>
      <c r="HU351" s="88"/>
      <c r="HV351" s="86"/>
      <c r="IU351" s="88"/>
      <c r="IV351" s="86"/>
      <c r="JC351" s="88"/>
      <c r="JD351"/>
    </row>
    <row r="352" spans="129:264">
      <c r="DY352" s="88"/>
      <c r="DZ352" s="86"/>
      <c r="HU352" s="88"/>
      <c r="HV352" s="86"/>
      <c r="IU352" s="88"/>
      <c r="IV352" s="86"/>
      <c r="JC352" s="88"/>
      <c r="JD352"/>
    </row>
    <row r="353" spans="129:264">
      <c r="DY353" s="88"/>
      <c r="DZ353" s="86"/>
      <c r="HU353" s="88"/>
      <c r="HV353" s="86"/>
      <c r="IU353" s="88"/>
      <c r="IV353" s="86"/>
      <c r="JC353" s="88"/>
      <c r="JD353"/>
    </row>
    <row r="354" spans="129:264">
      <c r="DY354" s="88"/>
      <c r="DZ354" s="86"/>
      <c r="HU354" s="88"/>
      <c r="HV354" s="86"/>
      <c r="IU354" s="88"/>
      <c r="IV354" s="86"/>
      <c r="JC354" s="88"/>
      <c r="JD354"/>
    </row>
    <row r="355" spans="129:264">
      <c r="DY355" s="88"/>
      <c r="DZ355" s="86"/>
      <c r="HU355" s="88"/>
      <c r="HV355" s="86"/>
      <c r="IU355" s="88"/>
      <c r="IV355" s="86"/>
      <c r="JC355" s="88"/>
      <c r="JD355"/>
    </row>
    <row r="356" spans="129:264">
      <c r="DY356" s="88"/>
      <c r="DZ356" s="86"/>
      <c r="HU356" s="88"/>
      <c r="HV356" s="86"/>
      <c r="IU356" s="88"/>
      <c r="IV356" s="86"/>
      <c r="JC356" s="88"/>
      <c r="JD356"/>
    </row>
    <row r="357" spans="129:264">
      <c r="DY357" s="88"/>
      <c r="DZ357" s="86"/>
      <c r="HU357" s="88"/>
      <c r="HV357" s="86"/>
      <c r="IU357" s="88"/>
      <c r="IV357" s="86"/>
      <c r="JC357" s="88"/>
      <c r="JD357"/>
    </row>
    <row r="358" spans="129:264">
      <c r="DY358" s="88"/>
      <c r="DZ358" s="86"/>
      <c r="HU358" s="88"/>
      <c r="HV358" s="86"/>
      <c r="IU358" s="88"/>
      <c r="IV358" s="86"/>
      <c r="JC358" s="88"/>
      <c r="JD358"/>
    </row>
    <row r="359" spans="129:264">
      <c r="DY359" s="88"/>
      <c r="DZ359" s="86"/>
      <c r="HU359" s="88"/>
      <c r="HV359" s="86"/>
      <c r="IU359" s="88"/>
      <c r="IV359" s="86"/>
      <c r="JC359" s="88"/>
      <c r="JD359"/>
    </row>
    <row r="360" spans="129:264">
      <c r="DY360" s="88"/>
      <c r="DZ360" s="86"/>
      <c r="HU360" s="88"/>
      <c r="HV360" s="86"/>
      <c r="IU360" s="88"/>
      <c r="IV360" s="86"/>
      <c r="JC360" s="88"/>
      <c r="JD360"/>
    </row>
    <row r="361" spans="129:264">
      <c r="DY361" s="88"/>
      <c r="DZ361" s="86"/>
      <c r="HU361" s="88"/>
      <c r="HV361" s="86"/>
      <c r="IU361" s="88"/>
      <c r="IV361" s="86"/>
      <c r="JC361" s="88"/>
      <c r="JD361"/>
    </row>
    <row r="362" spans="129:264">
      <c r="DY362" s="88"/>
      <c r="DZ362" s="86"/>
      <c r="HU362" s="88"/>
      <c r="HV362" s="86"/>
      <c r="IU362" s="88"/>
      <c r="IV362" s="86"/>
      <c r="JC362" s="88"/>
      <c r="JD362"/>
    </row>
    <row r="363" spans="129:264">
      <c r="DY363" s="88"/>
      <c r="DZ363" s="86"/>
      <c r="HU363" s="88"/>
      <c r="HV363" s="86"/>
      <c r="IU363" s="88"/>
      <c r="IV363" s="86"/>
      <c r="JC363" s="88"/>
      <c r="JD363"/>
    </row>
    <row r="364" spans="129:264">
      <c r="DY364" s="88"/>
      <c r="DZ364" s="86"/>
      <c r="HU364" s="88"/>
      <c r="HV364" s="86"/>
      <c r="IU364" s="88"/>
      <c r="IV364" s="86"/>
      <c r="JC364" s="88"/>
      <c r="JD364"/>
    </row>
    <row r="365" spans="129:264">
      <c r="DY365" s="88"/>
      <c r="DZ365" s="86"/>
      <c r="HU365" s="88"/>
      <c r="HV365" s="86"/>
      <c r="IU365" s="88"/>
      <c r="IV365" s="86"/>
      <c r="JC365" s="88"/>
      <c r="JD365"/>
    </row>
    <row r="366" spans="129:264">
      <c r="DY366" s="88"/>
      <c r="DZ366" s="86"/>
      <c r="HU366" s="88"/>
      <c r="HV366" s="86"/>
      <c r="IU366" s="88"/>
      <c r="IV366" s="86"/>
      <c r="JC366" s="88"/>
      <c r="JD366"/>
    </row>
    <row r="367" spans="129:264">
      <c r="DY367" s="88"/>
      <c r="DZ367" s="86"/>
      <c r="HU367" s="88"/>
      <c r="HV367" s="86"/>
      <c r="IU367" s="88"/>
      <c r="IV367" s="86"/>
      <c r="JC367" s="88"/>
      <c r="JD367"/>
    </row>
    <row r="368" spans="129:264">
      <c r="DY368" s="88"/>
      <c r="DZ368" s="86"/>
      <c r="HU368" s="88"/>
      <c r="HV368" s="86"/>
      <c r="IU368" s="88"/>
      <c r="IV368" s="86"/>
      <c r="JC368" s="88"/>
      <c r="JD368"/>
    </row>
    <row r="369" spans="129:264">
      <c r="DY369" s="88"/>
      <c r="DZ369" s="86"/>
      <c r="HU369" s="88"/>
      <c r="HV369" s="86"/>
      <c r="IU369" s="88"/>
      <c r="IV369" s="86"/>
      <c r="JC369" s="88"/>
      <c r="JD369"/>
    </row>
    <row r="370" spans="129:264">
      <c r="DY370" s="88"/>
      <c r="DZ370" s="86"/>
      <c r="HU370" s="88"/>
      <c r="HV370" s="86"/>
      <c r="IU370" s="88"/>
      <c r="IV370" s="86"/>
      <c r="JC370" s="88"/>
      <c r="JD370"/>
    </row>
    <row r="371" spans="129:264">
      <c r="DY371" s="88"/>
      <c r="DZ371" s="86"/>
      <c r="HU371" s="88"/>
      <c r="HV371" s="86"/>
      <c r="IU371" s="88"/>
      <c r="IV371" s="86"/>
      <c r="JC371" s="88"/>
      <c r="JD371"/>
    </row>
    <row r="372" spans="129:264">
      <c r="DY372" s="88"/>
      <c r="DZ372" s="86"/>
      <c r="HU372" s="88"/>
      <c r="HV372" s="86"/>
      <c r="IU372" s="88"/>
      <c r="IV372" s="86"/>
      <c r="JC372" s="88"/>
      <c r="JD372"/>
    </row>
    <row r="373" spans="129:264">
      <c r="DY373" s="88"/>
      <c r="DZ373" s="86"/>
      <c r="HU373" s="88"/>
      <c r="HV373" s="86"/>
      <c r="IU373" s="88"/>
      <c r="IV373" s="86"/>
      <c r="JC373" s="88"/>
      <c r="JD373"/>
    </row>
    <row r="374" spans="129:264">
      <c r="DY374" s="88"/>
      <c r="DZ374" s="86"/>
      <c r="HU374" s="88"/>
      <c r="HV374" s="86"/>
      <c r="IU374" s="88"/>
      <c r="IV374" s="86"/>
      <c r="JC374" s="88"/>
      <c r="JD374"/>
    </row>
    <row r="375" spans="129:264">
      <c r="DY375" s="88"/>
      <c r="DZ375" s="86"/>
      <c r="HU375" s="88"/>
      <c r="HV375" s="86"/>
      <c r="IU375" s="88"/>
      <c r="IV375" s="86"/>
      <c r="JC375" s="88"/>
      <c r="JD375"/>
    </row>
    <row r="376" spans="129:264">
      <c r="DY376" s="88"/>
      <c r="DZ376" s="86"/>
      <c r="HU376" s="88"/>
      <c r="HV376" s="86"/>
      <c r="IU376" s="88"/>
      <c r="IV376" s="86"/>
      <c r="JC376" s="88"/>
      <c r="JD376"/>
    </row>
    <row r="377" spans="129:264">
      <c r="DY377" s="88"/>
      <c r="DZ377" s="86"/>
      <c r="HU377" s="88"/>
      <c r="HV377" s="86"/>
      <c r="IU377" s="88"/>
      <c r="IV377" s="86"/>
      <c r="JC377" s="88"/>
      <c r="JD377"/>
    </row>
    <row r="378" spans="129:264">
      <c r="DY378" s="88"/>
      <c r="DZ378" s="86"/>
      <c r="HU378" s="88"/>
      <c r="HV378" s="86"/>
      <c r="IU378" s="88"/>
      <c r="IV378" s="86"/>
      <c r="JC378" s="88"/>
      <c r="JD378"/>
    </row>
    <row r="379" spans="129:264">
      <c r="DY379" s="88"/>
      <c r="DZ379" s="86"/>
      <c r="HU379" s="88"/>
      <c r="HV379" s="86"/>
      <c r="IU379" s="88"/>
      <c r="IV379" s="86"/>
      <c r="JC379" s="88"/>
      <c r="JD379"/>
    </row>
    <row r="380" spans="129:264">
      <c r="DY380" s="88"/>
      <c r="DZ380" s="86"/>
      <c r="HU380" s="88"/>
      <c r="HV380" s="86"/>
      <c r="IU380" s="88"/>
      <c r="IV380" s="86"/>
      <c r="JC380" s="88"/>
      <c r="JD380"/>
    </row>
    <row r="381" spans="129:264">
      <c r="DY381" s="88"/>
      <c r="DZ381" s="86"/>
      <c r="HU381" s="88"/>
      <c r="HV381" s="86"/>
      <c r="IU381" s="88"/>
      <c r="IV381" s="86"/>
      <c r="JC381" s="88"/>
      <c r="JD381"/>
    </row>
    <row r="382" spans="129:264">
      <c r="DY382" s="88"/>
      <c r="DZ382" s="86"/>
      <c r="HU382" s="88"/>
      <c r="HV382" s="86"/>
      <c r="IU382" s="88"/>
      <c r="IV382" s="86"/>
      <c r="JC382" s="88"/>
      <c r="JD382"/>
    </row>
    <row r="383" spans="129:264">
      <c r="DY383" s="88"/>
      <c r="DZ383" s="86"/>
      <c r="HU383" s="88"/>
      <c r="HV383" s="86"/>
      <c r="IU383" s="88"/>
      <c r="IV383" s="86"/>
      <c r="JC383" s="88"/>
      <c r="JD383"/>
    </row>
    <row r="384" spans="129:264">
      <c r="DY384" s="88"/>
      <c r="DZ384" s="86"/>
      <c r="HU384" s="88"/>
      <c r="HV384" s="86"/>
      <c r="IU384" s="88"/>
      <c r="IV384" s="86"/>
      <c r="JC384" s="88"/>
      <c r="JD384"/>
    </row>
    <row r="385" spans="129:264">
      <c r="DY385" s="88"/>
      <c r="DZ385" s="86"/>
      <c r="HU385" s="88"/>
      <c r="HV385" s="86"/>
      <c r="IU385" s="88"/>
      <c r="IV385" s="86"/>
      <c r="JC385" s="88"/>
      <c r="JD385"/>
    </row>
    <row r="386" spans="129:264">
      <c r="DY386" s="88"/>
      <c r="DZ386" s="86"/>
      <c r="HU386" s="88"/>
      <c r="HV386" s="86"/>
      <c r="IU386" s="88"/>
      <c r="IV386" s="86"/>
      <c r="JC386" s="88"/>
      <c r="JD386"/>
    </row>
    <row r="387" spans="129:264">
      <c r="DY387" s="88"/>
      <c r="DZ387" s="86"/>
      <c r="HU387" s="88"/>
      <c r="HV387" s="86"/>
      <c r="IU387" s="88"/>
      <c r="IV387" s="86"/>
      <c r="JC387" s="88"/>
      <c r="JD387"/>
    </row>
    <row r="388" spans="129:264">
      <c r="DY388" s="88"/>
      <c r="DZ388" s="86"/>
      <c r="HU388" s="88"/>
      <c r="HV388" s="86"/>
      <c r="IU388" s="88"/>
      <c r="IV388" s="86"/>
      <c r="JC388" s="88"/>
      <c r="JD388"/>
    </row>
    <row r="389" spans="129:264">
      <c r="DY389" s="88"/>
      <c r="DZ389" s="86"/>
      <c r="HU389" s="88"/>
      <c r="HV389" s="86"/>
      <c r="IU389" s="88"/>
      <c r="IV389" s="86"/>
      <c r="JC389" s="88"/>
      <c r="JD389"/>
    </row>
    <row r="390" spans="129:264">
      <c r="DY390" s="88"/>
      <c r="DZ390" s="86"/>
      <c r="HU390" s="88"/>
      <c r="HV390" s="86"/>
      <c r="IU390" s="88"/>
      <c r="IV390" s="86"/>
      <c r="JC390" s="88"/>
      <c r="JD390"/>
    </row>
    <row r="391" spans="129:264">
      <c r="DY391" s="88"/>
      <c r="DZ391" s="86"/>
      <c r="HU391" s="88"/>
      <c r="HV391" s="86"/>
      <c r="IU391" s="88"/>
      <c r="IV391" s="86"/>
      <c r="JC391" s="88"/>
      <c r="JD391"/>
    </row>
    <row r="392" spans="129:264">
      <c r="DY392" s="88"/>
      <c r="DZ392" s="86"/>
      <c r="HU392" s="88"/>
      <c r="HV392" s="86"/>
      <c r="IU392" s="88"/>
      <c r="IV392" s="86"/>
      <c r="JC392" s="88"/>
      <c r="JD392"/>
    </row>
    <row r="393" spans="129:264">
      <c r="DY393" s="88"/>
      <c r="DZ393" s="86"/>
      <c r="HU393" s="88"/>
      <c r="HV393" s="86"/>
      <c r="IU393" s="88"/>
      <c r="IV393" s="86"/>
      <c r="JC393" s="88"/>
      <c r="JD393"/>
    </row>
    <row r="394" spans="129:264">
      <c r="DY394" s="88"/>
      <c r="DZ394" s="86"/>
      <c r="HU394" s="88"/>
      <c r="HV394" s="86"/>
      <c r="IU394" s="88"/>
      <c r="IV394" s="86"/>
      <c r="JC394" s="88"/>
      <c r="JD394"/>
    </row>
    <row r="395" spans="129:264">
      <c r="DY395" s="88"/>
      <c r="DZ395" s="86"/>
      <c r="HU395" s="88"/>
      <c r="HV395" s="86"/>
      <c r="IU395" s="88"/>
      <c r="IV395" s="86"/>
      <c r="JC395" s="88"/>
      <c r="JD395"/>
    </row>
    <row r="396" spans="129:264">
      <c r="DY396" s="88"/>
      <c r="DZ396" s="86"/>
      <c r="HU396" s="88"/>
      <c r="HV396" s="86"/>
      <c r="IU396" s="88"/>
      <c r="IV396" s="86"/>
      <c r="JC396" s="88"/>
      <c r="JD396"/>
    </row>
    <row r="397" spans="129:264">
      <c r="DY397" s="88"/>
      <c r="DZ397" s="86"/>
      <c r="HU397" s="88"/>
      <c r="HV397" s="86"/>
      <c r="IU397" s="88"/>
      <c r="IV397" s="86"/>
      <c r="JC397" s="88"/>
      <c r="JD397"/>
    </row>
    <row r="398" spans="129:264">
      <c r="DY398" s="88"/>
      <c r="DZ398" s="86"/>
      <c r="HU398" s="88"/>
      <c r="HV398" s="86"/>
      <c r="IU398" s="88"/>
      <c r="IV398" s="86"/>
      <c r="JC398" s="88"/>
      <c r="JD398"/>
    </row>
    <row r="399" spans="129:264">
      <c r="DY399" s="88"/>
      <c r="DZ399" s="86"/>
      <c r="HU399" s="88"/>
      <c r="HV399" s="86"/>
      <c r="IU399" s="88"/>
      <c r="IV399" s="86"/>
      <c r="JC399" s="88"/>
      <c r="JD399"/>
    </row>
    <row r="400" spans="129:264">
      <c r="DY400" s="88"/>
      <c r="DZ400" s="86"/>
      <c r="HU400" s="88"/>
      <c r="HV400" s="86"/>
      <c r="IU400" s="88"/>
      <c r="IV400" s="86"/>
      <c r="JC400" s="88"/>
      <c r="JD400"/>
    </row>
    <row r="401" spans="129:264">
      <c r="DY401" s="88"/>
      <c r="DZ401" s="86"/>
      <c r="HU401" s="88"/>
      <c r="HV401" s="86"/>
      <c r="IU401" s="88"/>
      <c r="IV401" s="86"/>
      <c r="JC401" s="88"/>
      <c r="JD401"/>
    </row>
    <row r="402" spans="129:264">
      <c r="DY402" s="88"/>
      <c r="DZ402" s="86"/>
      <c r="HU402" s="88"/>
      <c r="HV402" s="86"/>
      <c r="IU402" s="88"/>
      <c r="IV402" s="86"/>
      <c r="JC402" s="88"/>
      <c r="JD402"/>
    </row>
    <row r="403" spans="129:264">
      <c r="DY403" s="88"/>
      <c r="DZ403" s="86"/>
      <c r="HU403" s="88"/>
      <c r="HV403" s="86"/>
      <c r="IU403" s="88"/>
      <c r="IV403" s="86"/>
      <c r="JC403" s="88"/>
      <c r="JD403"/>
    </row>
    <row r="404" spans="129:264">
      <c r="DY404" s="88"/>
      <c r="DZ404" s="86"/>
      <c r="HU404" s="88"/>
      <c r="HV404" s="86"/>
      <c r="IU404" s="88"/>
      <c r="IV404" s="86"/>
      <c r="JC404" s="88"/>
      <c r="JD404"/>
    </row>
    <row r="405" spans="129:264">
      <c r="DY405" s="88"/>
      <c r="DZ405" s="86"/>
      <c r="HU405" s="88"/>
      <c r="HV405" s="86"/>
      <c r="IU405" s="88"/>
      <c r="IV405" s="86"/>
      <c r="JC405" s="88"/>
      <c r="JD405"/>
    </row>
    <row r="406" spans="129:264">
      <c r="DY406" s="88"/>
      <c r="DZ406" s="86"/>
      <c r="HU406" s="88"/>
      <c r="HV406" s="86"/>
      <c r="IU406" s="88"/>
      <c r="IV406" s="86"/>
      <c r="JC406" s="88"/>
      <c r="JD406"/>
    </row>
    <row r="407" spans="129:264">
      <c r="DY407" s="88"/>
      <c r="DZ407" s="86"/>
      <c r="HU407" s="88"/>
      <c r="HV407" s="86"/>
      <c r="IU407" s="88"/>
      <c r="IV407" s="86"/>
      <c r="JC407" s="88"/>
      <c r="JD407"/>
    </row>
    <row r="408" spans="129:264">
      <c r="DY408" s="88"/>
      <c r="DZ408" s="86"/>
      <c r="HU408" s="88"/>
      <c r="HV408" s="86"/>
      <c r="IU408" s="88"/>
      <c r="IV408" s="86"/>
      <c r="JC408" s="88"/>
      <c r="JD408"/>
    </row>
    <row r="409" spans="129:264">
      <c r="DY409" s="88"/>
      <c r="DZ409" s="86"/>
      <c r="HU409" s="88"/>
      <c r="HV409" s="86"/>
      <c r="IU409" s="88"/>
      <c r="IV409" s="86"/>
      <c r="JC409" s="88"/>
      <c r="JD409"/>
    </row>
    <row r="410" spans="129:264">
      <c r="DY410" s="88"/>
      <c r="DZ410" s="86"/>
      <c r="HU410" s="88"/>
      <c r="HV410" s="86"/>
      <c r="IU410" s="88"/>
      <c r="IV410" s="86"/>
      <c r="JC410" s="88"/>
      <c r="JD410"/>
    </row>
    <row r="411" spans="129:264">
      <c r="DY411" s="88"/>
      <c r="DZ411" s="86"/>
      <c r="HU411" s="88"/>
      <c r="HV411" s="86"/>
      <c r="IU411" s="88"/>
      <c r="IV411" s="86"/>
      <c r="JC411" s="88"/>
      <c r="JD411"/>
    </row>
    <row r="412" spans="129:264">
      <c r="DY412" s="88"/>
      <c r="DZ412" s="86"/>
      <c r="HU412" s="88"/>
      <c r="HV412" s="86"/>
      <c r="IU412" s="88"/>
      <c r="IV412" s="86"/>
      <c r="JC412" s="88"/>
      <c r="JD412"/>
    </row>
    <row r="413" spans="129:264">
      <c r="DY413" s="88"/>
      <c r="DZ413" s="86"/>
      <c r="HU413" s="88"/>
      <c r="HV413" s="86"/>
      <c r="IU413" s="88"/>
      <c r="IV413" s="86"/>
      <c r="JC413" s="88"/>
      <c r="JD413"/>
    </row>
    <row r="414" spans="129:264">
      <c r="DY414" s="88"/>
      <c r="DZ414" s="86"/>
      <c r="HU414" s="88"/>
      <c r="HV414" s="86"/>
      <c r="IU414" s="88"/>
      <c r="IV414" s="86"/>
      <c r="JC414" s="88"/>
      <c r="JD414"/>
    </row>
    <row r="415" spans="129:264">
      <c r="DY415" s="88"/>
      <c r="DZ415" s="86"/>
      <c r="HU415" s="88"/>
      <c r="HV415" s="86"/>
      <c r="IU415" s="88"/>
      <c r="IV415" s="86"/>
      <c r="JC415" s="88"/>
      <c r="JD415"/>
    </row>
    <row r="416" spans="129:264">
      <c r="DY416" s="88"/>
      <c r="DZ416" s="86"/>
      <c r="HU416" s="88"/>
      <c r="HV416" s="86"/>
      <c r="IU416" s="88"/>
      <c r="IV416" s="86"/>
      <c r="JC416" s="88"/>
      <c r="JD416"/>
    </row>
    <row r="417" spans="129:264">
      <c r="DY417" s="88"/>
      <c r="DZ417" s="86"/>
      <c r="HU417" s="88"/>
      <c r="HV417" s="86"/>
      <c r="IU417" s="88"/>
      <c r="IV417" s="86"/>
      <c r="JC417" s="88"/>
      <c r="JD417"/>
    </row>
    <row r="418" spans="129:264">
      <c r="DY418" s="88"/>
      <c r="DZ418" s="86"/>
      <c r="HU418" s="88"/>
      <c r="HV418" s="86"/>
      <c r="IU418" s="88"/>
      <c r="IV418" s="86"/>
      <c r="JC418" s="88"/>
      <c r="JD418"/>
    </row>
    <row r="419" spans="129:264">
      <c r="DY419" s="88"/>
      <c r="DZ419" s="86"/>
      <c r="HU419" s="88"/>
      <c r="HV419" s="86"/>
      <c r="IU419" s="88"/>
      <c r="IV419" s="86"/>
      <c r="JC419" s="88"/>
      <c r="JD419"/>
    </row>
    <row r="420" spans="129:264">
      <c r="DY420" s="88"/>
      <c r="DZ420" s="86"/>
      <c r="HU420" s="88"/>
      <c r="HV420" s="86"/>
      <c r="IU420" s="88"/>
      <c r="IV420" s="86"/>
      <c r="JC420" s="88"/>
      <c r="JD420"/>
    </row>
    <row r="421" spans="129:264">
      <c r="DY421" s="88"/>
      <c r="DZ421" s="86"/>
      <c r="HU421" s="88"/>
      <c r="HV421" s="86"/>
      <c r="IU421" s="88"/>
      <c r="IV421" s="86"/>
      <c r="JC421" s="88"/>
      <c r="JD421"/>
    </row>
    <row r="422" spans="129:264">
      <c r="DY422" s="88"/>
      <c r="DZ422" s="86"/>
      <c r="HU422" s="88"/>
      <c r="HV422" s="86"/>
      <c r="IU422" s="88"/>
      <c r="IV422" s="86"/>
      <c r="JC422" s="88"/>
      <c r="JD422"/>
    </row>
    <row r="423" spans="129:264">
      <c r="DY423" s="88"/>
      <c r="DZ423" s="86"/>
      <c r="HU423" s="88"/>
      <c r="HV423" s="86"/>
      <c r="IU423" s="88"/>
      <c r="IV423" s="86"/>
      <c r="JC423" s="88"/>
      <c r="JD423"/>
    </row>
    <row r="424" spans="129:264">
      <c r="DY424" s="88"/>
      <c r="DZ424" s="86"/>
      <c r="HU424" s="88"/>
      <c r="HV424" s="86"/>
      <c r="IU424" s="88"/>
      <c r="IV424" s="86"/>
      <c r="JC424" s="88"/>
      <c r="JD424"/>
    </row>
    <row r="425" spans="129:264">
      <c r="DY425" s="88"/>
      <c r="DZ425" s="86"/>
      <c r="HU425" s="88"/>
      <c r="HV425" s="86"/>
      <c r="IU425" s="88"/>
      <c r="IV425" s="86"/>
      <c r="JC425" s="88"/>
      <c r="JD425"/>
    </row>
    <row r="426" spans="129:264">
      <c r="DY426" s="88"/>
      <c r="DZ426" s="86"/>
      <c r="HU426" s="88"/>
      <c r="HV426" s="86"/>
      <c r="IU426" s="88"/>
      <c r="IV426" s="86"/>
      <c r="JC426" s="88"/>
      <c r="JD426"/>
    </row>
    <row r="427" spans="129:264">
      <c r="DY427" s="88"/>
      <c r="DZ427" s="86"/>
      <c r="HU427" s="88"/>
      <c r="HV427" s="86"/>
      <c r="IU427" s="88"/>
      <c r="IV427" s="86"/>
      <c r="JC427" s="88"/>
      <c r="JD427"/>
    </row>
    <row r="428" spans="129:264">
      <c r="DY428" s="88"/>
      <c r="DZ428" s="86"/>
      <c r="HU428" s="88"/>
      <c r="HV428" s="86"/>
      <c r="IU428" s="88"/>
      <c r="IV428" s="86"/>
      <c r="JC428" s="88"/>
      <c r="JD428"/>
    </row>
    <row r="429" spans="129:264">
      <c r="DY429" s="88"/>
      <c r="DZ429" s="86"/>
      <c r="HU429" s="88"/>
      <c r="HV429" s="86"/>
      <c r="IU429" s="88"/>
      <c r="IV429" s="86"/>
      <c r="JC429" s="88"/>
      <c r="JD429"/>
    </row>
    <row r="430" spans="129:264">
      <c r="DY430" s="88"/>
      <c r="DZ430" s="86"/>
      <c r="HU430" s="88"/>
      <c r="HV430" s="86"/>
      <c r="IU430" s="88"/>
      <c r="IV430" s="86"/>
      <c r="JC430" s="88"/>
      <c r="JD430"/>
    </row>
    <row r="431" spans="129:264">
      <c r="DY431" s="88"/>
      <c r="DZ431" s="86"/>
      <c r="HU431" s="88"/>
      <c r="HV431" s="86"/>
      <c r="IU431" s="88"/>
      <c r="IV431" s="86"/>
      <c r="JC431" s="88"/>
      <c r="JD431"/>
    </row>
    <row r="432" spans="129:264">
      <c r="DY432" s="88"/>
      <c r="DZ432" s="86"/>
      <c r="HU432" s="88"/>
      <c r="HV432" s="86"/>
      <c r="IU432" s="88"/>
      <c r="IV432" s="86"/>
      <c r="JC432" s="88"/>
      <c r="JD432"/>
    </row>
    <row r="433" spans="129:264">
      <c r="DY433" s="88"/>
      <c r="DZ433" s="86"/>
      <c r="HU433" s="88"/>
      <c r="HV433" s="86"/>
      <c r="IU433" s="88"/>
      <c r="IV433" s="86"/>
      <c r="JC433" s="88"/>
      <c r="JD433"/>
    </row>
    <row r="434" spans="129:264">
      <c r="DY434" s="88"/>
      <c r="DZ434" s="86"/>
      <c r="HU434" s="88"/>
      <c r="HV434" s="86"/>
      <c r="IU434" s="88"/>
      <c r="IV434" s="86"/>
      <c r="JC434" s="88"/>
      <c r="JD434"/>
    </row>
    <row r="435" spans="129:264">
      <c r="DY435" s="88"/>
      <c r="DZ435" s="86"/>
      <c r="HU435" s="88"/>
      <c r="HV435" s="86"/>
      <c r="IU435" s="88"/>
      <c r="IV435" s="86"/>
      <c r="JC435" s="88"/>
      <c r="JD435"/>
    </row>
    <row r="436" spans="129:264">
      <c r="DY436" s="88"/>
      <c r="DZ436" s="86"/>
      <c r="HU436" s="88"/>
      <c r="HV436" s="86"/>
      <c r="IU436" s="88"/>
      <c r="IV436" s="86"/>
      <c r="JC436" s="88"/>
      <c r="JD436"/>
    </row>
    <row r="437" spans="129:264">
      <c r="DY437" s="88"/>
      <c r="DZ437" s="86"/>
      <c r="HU437" s="88"/>
      <c r="HV437" s="86"/>
      <c r="IU437" s="88"/>
      <c r="IV437" s="86"/>
      <c r="JC437" s="88"/>
      <c r="JD437"/>
    </row>
    <row r="438" spans="129:264">
      <c r="DY438" s="88"/>
      <c r="DZ438" s="86"/>
      <c r="HU438" s="88"/>
      <c r="HV438" s="86"/>
      <c r="IU438" s="88"/>
      <c r="IV438" s="86"/>
      <c r="JC438" s="88"/>
      <c r="JD438"/>
    </row>
    <row r="439" spans="129:264">
      <c r="DY439" s="88"/>
      <c r="DZ439" s="86"/>
      <c r="HU439" s="88"/>
      <c r="HV439" s="86"/>
      <c r="IU439" s="88"/>
      <c r="IV439" s="86"/>
      <c r="JC439" s="88"/>
      <c r="JD439"/>
    </row>
    <row r="440" spans="129:264">
      <c r="DY440" s="88"/>
      <c r="DZ440" s="86"/>
      <c r="HU440" s="88"/>
      <c r="HV440" s="86"/>
      <c r="IU440" s="88"/>
      <c r="IV440" s="86"/>
      <c r="JC440" s="88"/>
      <c r="JD440"/>
    </row>
    <row r="441" spans="129:264">
      <c r="DY441" s="88"/>
      <c r="DZ441" s="86"/>
      <c r="HU441" s="88"/>
      <c r="HV441" s="86"/>
      <c r="IU441" s="88"/>
      <c r="IV441" s="86"/>
      <c r="JC441" s="88"/>
      <c r="JD441"/>
    </row>
    <row r="442" spans="129:264">
      <c r="DY442" s="88"/>
      <c r="DZ442" s="86"/>
      <c r="HU442" s="88"/>
      <c r="HV442" s="86"/>
      <c r="IU442" s="88"/>
      <c r="IV442" s="86"/>
      <c r="JC442" s="88"/>
      <c r="JD442"/>
    </row>
    <row r="443" spans="129:264">
      <c r="DY443" s="88"/>
      <c r="DZ443" s="86"/>
      <c r="HU443" s="88"/>
      <c r="HV443" s="86"/>
      <c r="IU443" s="88"/>
      <c r="IV443" s="86"/>
      <c r="JC443" s="88"/>
      <c r="JD443"/>
    </row>
    <row r="444" spans="129:264">
      <c r="DY444" s="88"/>
      <c r="DZ444" s="86"/>
      <c r="HU444" s="88"/>
      <c r="HV444" s="86"/>
      <c r="IU444" s="88"/>
      <c r="IV444" s="86"/>
      <c r="JC444" s="88"/>
      <c r="JD444"/>
    </row>
    <row r="445" spans="129:264">
      <c r="DY445" s="88"/>
      <c r="DZ445" s="86"/>
      <c r="HU445" s="88"/>
      <c r="HV445" s="86"/>
      <c r="IU445" s="88"/>
      <c r="IV445" s="86"/>
      <c r="JC445" s="88"/>
      <c r="JD445"/>
    </row>
    <row r="446" spans="129:264">
      <c r="DY446" s="88"/>
      <c r="DZ446" s="86"/>
      <c r="HU446" s="88"/>
      <c r="HV446" s="86"/>
      <c r="IU446" s="88"/>
      <c r="IV446" s="86"/>
      <c r="JC446" s="88"/>
      <c r="JD446"/>
    </row>
    <row r="447" spans="129:264">
      <c r="DY447" s="88"/>
      <c r="DZ447" s="86"/>
      <c r="HU447" s="88"/>
      <c r="HV447" s="86"/>
      <c r="IU447" s="88"/>
      <c r="IV447" s="86"/>
      <c r="JC447" s="88"/>
      <c r="JD447"/>
    </row>
    <row r="448" spans="129:264">
      <c r="DY448" s="88"/>
      <c r="DZ448" s="86"/>
      <c r="HU448" s="88"/>
      <c r="HV448" s="86"/>
      <c r="IU448" s="88"/>
      <c r="IV448" s="86"/>
      <c r="JC448" s="88"/>
      <c r="JD448"/>
    </row>
    <row r="449" spans="129:264">
      <c r="DY449" s="88"/>
      <c r="DZ449" s="86"/>
      <c r="HU449" s="88"/>
      <c r="HV449" s="86"/>
      <c r="IU449" s="88"/>
      <c r="IV449" s="86"/>
      <c r="JC449" s="88"/>
      <c r="JD449"/>
    </row>
    <row r="450" spans="129:264">
      <c r="DY450" s="88"/>
      <c r="DZ450" s="86"/>
      <c r="HU450" s="88"/>
      <c r="HV450" s="86"/>
      <c r="IU450" s="88"/>
      <c r="IV450" s="86"/>
      <c r="JC450" s="88"/>
      <c r="JD450"/>
    </row>
    <row r="451" spans="129:264">
      <c r="DY451" s="88"/>
      <c r="DZ451" s="86"/>
      <c r="HU451" s="88"/>
      <c r="HV451" s="86"/>
      <c r="IU451" s="88"/>
      <c r="IV451" s="86"/>
      <c r="JC451" s="88"/>
      <c r="JD451"/>
    </row>
    <row r="452" spans="129:264">
      <c r="DY452" s="88"/>
      <c r="DZ452" s="86"/>
      <c r="HU452" s="88"/>
      <c r="HV452" s="86"/>
      <c r="IU452" s="88"/>
      <c r="IV452" s="86"/>
      <c r="JC452" s="88"/>
      <c r="JD452"/>
    </row>
    <row r="453" spans="129:264">
      <c r="DY453" s="88"/>
      <c r="DZ453" s="86"/>
      <c r="HU453" s="88"/>
      <c r="HV453" s="86"/>
      <c r="IU453" s="88"/>
      <c r="IV453" s="86"/>
      <c r="JC453" s="88"/>
      <c r="JD453"/>
    </row>
    <row r="454" spans="129:264">
      <c r="DY454" s="88"/>
      <c r="DZ454" s="86"/>
      <c r="HU454" s="88"/>
      <c r="HV454" s="86"/>
      <c r="IU454" s="88"/>
      <c r="IV454" s="86"/>
      <c r="JC454" s="88"/>
      <c r="JD454"/>
    </row>
    <row r="455" spans="129:264">
      <c r="DY455" s="88"/>
      <c r="DZ455" s="86"/>
      <c r="HU455" s="88"/>
      <c r="HV455" s="86"/>
      <c r="IU455" s="88"/>
      <c r="IV455" s="86"/>
      <c r="JC455" s="88"/>
      <c r="JD455"/>
    </row>
    <row r="456" spans="129:264">
      <c r="DY456" s="88"/>
      <c r="DZ456" s="86"/>
      <c r="HU456" s="88"/>
      <c r="HV456" s="86"/>
      <c r="IU456" s="88"/>
      <c r="IV456" s="86"/>
      <c r="JC456" s="88"/>
      <c r="JD456"/>
    </row>
    <row r="457" spans="129:264">
      <c r="DY457" s="88"/>
      <c r="DZ457" s="86"/>
      <c r="HU457" s="88"/>
      <c r="HV457" s="86"/>
      <c r="IU457" s="88"/>
      <c r="IV457" s="86"/>
      <c r="JC457" s="88"/>
      <c r="JD457"/>
    </row>
    <row r="458" spans="129:264">
      <c r="DY458" s="88"/>
      <c r="DZ458" s="86"/>
      <c r="HU458" s="88"/>
      <c r="HV458" s="86"/>
      <c r="IU458" s="88"/>
      <c r="IV458" s="86"/>
      <c r="JC458" s="88"/>
      <c r="JD458"/>
    </row>
    <row r="459" spans="129:264">
      <c r="DY459" s="88"/>
      <c r="DZ459" s="86"/>
      <c r="HU459" s="88"/>
      <c r="HV459" s="86"/>
      <c r="IU459" s="88"/>
      <c r="IV459" s="86"/>
      <c r="JC459" s="88"/>
      <c r="JD459"/>
    </row>
    <row r="460" spans="129:264">
      <c r="DY460" s="88"/>
      <c r="DZ460" s="86"/>
      <c r="HU460" s="88"/>
      <c r="HV460" s="86"/>
      <c r="IU460" s="88"/>
      <c r="IV460" s="86"/>
      <c r="JC460" s="88"/>
      <c r="JD460"/>
    </row>
    <row r="461" spans="129:264">
      <c r="DY461" s="88"/>
      <c r="DZ461" s="86"/>
      <c r="HU461" s="88"/>
      <c r="HV461" s="86"/>
      <c r="IU461" s="88"/>
      <c r="IV461" s="86"/>
      <c r="JC461" s="88"/>
      <c r="JD461"/>
    </row>
    <row r="462" spans="129:264">
      <c r="DY462" s="88"/>
      <c r="DZ462" s="86"/>
      <c r="HU462" s="88"/>
      <c r="HV462" s="86"/>
      <c r="IU462" s="88"/>
      <c r="IV462" s="86"/>
      <c r="JC462" s="88"/>
      <c r="JD462"/>
    </row>
    <row r="463" spans="129:264">
      <c r="DY463" s="88"/>
      <c r="DZ463" s="86"/>
      <c r="HU463" s="88"/>
      <c r="HV463" s="86"/>
      <c r="IU463" s="88"/>
      <c r="IV463" s="86"/>
      <c r="JC463" s="88"/>
      <c r="JD463"/>
    </row>
    <row r="464" spans="129:264">
      <c r="DY464" s="88"/>
      <c r="DZ464" s="86"/>
      <c r="HU464" s="88"/>
      <c r="HV464" s="86"/>
      <c r="IU464" s="88"/>
      <c r="IV464" s="86"/>
      <c r="JC464" s="88"/>
      <c r="JD464"/>
    </row>
    <row r="465" spans="129:264">
      <c r="DY465" s="88"/>
      <c r="DZ465" s="86"/>
      <c r="HU465" s="88"/>
      <c r="HV465" s="86"/>
      <c r="IU465" s="88"/>
      <c r="IV465" s="86"/>
      <c r="JC465" s="88"/>
      <c r="JD465"/>
    </row>
    <row r="466" spans="129:264">
      <c r="DY466" s="88"/>
      <c r="DZ466" s="86"/>
      <c r="HU466" s="88"/>
      <c r="HV466" s="86"/>
      <c r="IU466" s="88"/>
      <c r="IV466" s="86"/>
      <c r="JC466" s="88"/>
      <c r="JD466"/>
    </row>
    <row r="467" spans="129:264">
      <c r="DY467" s="88"/>
      <c r="DZ467" s="86"/>
      <c r="HU467" s="88"/>
      <c r="HV467" s="86"/>
      <c r="IU467" s="88"/>
      <c r="IV467" s="86"/>
      <c r="JC467" s="88"/>
      <c r="JD467"/>
    </row>
    <row r="468" spans="129:264">
      <c r="DY468" s="88"/>
      <c r="DZ468" s="86"/>
      <c r="HU468" s="88"/>
      <c r="HV468" s="86"/>
      <c r="IU468" s="88"/>
      <c r="IV468" s="86"/>
      <c r="JC468" s="88"/>
      <c r="JD468"/>
    </row>
    <row r="469" spans="129:264">
      <c r="DY469" s="88"/>
      <c r="DZ469" s="86"/>
      <c r="HU469" s="88"/>
      <c r="HV469" s="86"/>
      <c r="IU469" s="88"/>
      <c r="IV469" s="86"/>
      <c r="JC469" s="88"/>
      <c r="JD469"/>
    </row>
    <row r="470" spans="129:264">
      <c r="DY470" s="88"/>
      <c r="DZ470" s="86"/>
      <c r="HU470" s="88"/>
      <c r="HV470" s="86"/>
      <c r="IU470" s="88"/>
      <c r="IV470" s="86"/>
      <c r="JC470" s="88"/>
      <c r="JD470"/>
    </row>
    <row r="471" spans="129:264">
      <c r="DY471" s="88"/>
      <c r="DZ471" s="86"/>
      <c r="HU471" s="88"/>
      <c r="HV471" s="86"/>
      <c r="IU471" s="88"/>
      <c r="IV471" s="86"/>
      <c r="JC471" s="88"/>
      <c r="JD471"/>
    </row>
    <row r="472" spans="129:264">
      <c r="DY472" s="88"/>
      <c r="DZ472" s="86"/>
      <c r="HU472" s="88"/>
      <c r="HV472" s="86"/>
      <c r="IU472" s="88"/>
      <c r="IV472" s="86"/>
      <c r="JC472" s="88"/>
      <c r="JD472"/>
    </row>
    <row r="473" spans="129:264">
      <c r="DY473" s="88"/>
      <c r="DZ473" s="86"/>
      <c r="HU473" s="88"/>
      <c r="HV473" s="86"/>
      <c r="IU473" s="88"/>
      <c r="IV473" s="86"/>
      <c r="JC473" s="88"/>
      <c r="JD473"/>
    </row>
    <row r="474" spans="129:264">
      <c r="DY474" s="88"/>
      <c r="DZ474" s="86"/>
      <c r="HU474" s="88"/>
      <c r="HV474" s="86"/>
      <c r="IU474" s="88"/>
      <c r="IV474" s="86"/>
      <c r="JC474" s="88"/>
      <c r="JD474"/>
    </row>
    <row r="475" spans="129:264">
      <c r="DY475" s="88"/>
      <c r="DZ475" s="86"/>
      <c r="HU475" s="88"/>
      <c r="HV475" s="86"/>
      <c r="IU475" s="88"/>
      <c r="IV475" s="86"/>
      <c r="JC475" s="88"/>
      <c r="JD475"/>
    </row>
    <row r="476" spans="129:264">
      <c r="DY476" s="88"/>
      <c r="DZ476" s="86"/>
      <c r="HU476" s="88"/>
      <c r="HV476" s="86"/>
      <c r="IU476" s="88"/>
      <c r="IV476" s="86"/>
      <c r="JC476" s="88"/>
      <c r="JD476"/>
    </row>
    <row r="477" spans="129:264">
      <c r="DY477" s="88"/>
      <c r="DZ477" s="86"/>
      <c r="HU477" s="88"/>
      <c r="HV477" s="86"/>
      <c r="IU477" s="88"/>
      <c r="IV477" s="86"/>
      <c r="JC477" s="88"/>
      <c r="JD477"/>
    </row>
    <row r="478" spans="129:264">
      <c r="DY478" s="88"/>
      <c r="DZ478" s="86"/>
      <c r="HU478" s="88"/>
      <c r="HV478" s="86"/>
      <c r="IU478" s="88"/>
      <c r="IV478" s="86"/>
      <c r="JC478" s="88"/>
      <c r="JD478"/>
    </row>
    <row r="479" spans="129:264">
      <c r="DY479" s="88"/>
      <c r="DZ479" s="86"/>
      <c r="HU479" s="88"/>
      <c r="HV479" s="86"/>
      <c r="IU479" s="88"/>
      <c r="IV479" s="86"/>
      <c r="JC479" s="88"/>
      <c r="JD479"/>
    </row>
    <row r="480" spans="129:264">
      <c r="DY480" s="88"/>
      <c r="DZ480" s="86"/>
      <c r="HU480" s="88"/>
      <c r="HV480" s="86"/>
      <c r="IU480" s="88"/>
      <c r="IV480" s="86"/>
      <c r="JC480" s="88"/>
      <c r="JD480"/>
    </row>
    <row r="481" spans="129:264">
      <c r="DY481" s="88"/>
      <c r="DZ481" s="86"/>
      <c r="HU481" s="88"/>
      <c r="HV481" s="86"/>
      <c r="IU481" s="88"/>
      <c r="IV481" s="86"/>
      <c r="JC481" s="88"/>
      <c r="JD481"/>
    </row>
    <row r="482" spans="129:264">
      <c r="DY482" s="88"/>
      <c r="DZ482" s="86"/>
      <c r="HU482" s="88"/>
      <c r="HV482" s="86"/>
      <c r="IU482" s="88"/>
      <c r="IV482" s="86"/>
      <c r="JC482" s="88"/>
      <c r="JD482"/>
    </row>
    <row r="483" spans="129:264">
      <c r="DY483" s="88"/>
      <c r="DZ483" s="86"/>
      <c r="HU483" s="88"/>
      <c r="HV483" s="86"/>
      <c r="IU483" s="88"/>
      <c r="IV483" s="86"/>
      <c r="JC483" s="88"/>
      <c r="JD483"/>
    </row>
    <row r="484" spans="129:264">
      <c r="DY484" s="88"/>
      <c r="DZ484" s="86"/>
      <c r="HU484" s="88"/>
      <c r="HV484" s="86"/>
      <c r="IU484" s="88"/>
      <c r="IV484" s="86"/>
      <c r="JC484" s="88"/>
      <c r="JD484"/>
    </row>
    <row r="485" spans="129:264">
      <c r="DY485" s="88"/>
      <c r="DZ485" s="86"/>
      <c r="HU485" s="88"/>
      <c r="HV485" s="86"/>
      <c r="IU485" s="88"/>
      <c r="IV485" s="86"/>
      <c r="JC485" s="88"/>
      <c r="JD485"/>
    </row>
    <row r="486" spans="129:264">
      <c r="DY486" s="88"/>
      <c r="DZ486" s="86"/>
      <c r="HU486" s="88"/>
      <c r="HV486" s="86"/>
      <c r="IU486" s="88"/>
      <c r="IV486" s="86"/>
      <c r="JC486" s="88"/>
      <c r="JD486"/>
    </row>
    <row r="487" spans="129:264">
      <c r="DY487" s="88"/>
      <c r="DZ487" s="86"/>
      <c r="HU487" s="88"/>
      <c r="HV487" s="86"/>
      <c r="IU487" s="88"/>
      <c r="IV487" s="86"/>
      <c r="JC487" s="88"/>
      <c r="JD487"/>
    </row>
    <row r="488" spans="129:264">
      <c r="DY488" s="88"/>
      <c r="DZ488" s="86"/>
      <c r="HU488" s="88"/>
      <c r="HV488" s="86"/>
      <c r="IU488" s="88"/>
      <c r="IV488" s="86"/>
      <c r="JC488" s="88"/>
      <c r="JD488"/>
    </row>
    <row r="489" spans="129:264">
      <c r="DY489" s="88"/>
      <c r="DZ489" s="86"/>
      <c r="HU489" s="88"/>
      <c r="HV489" s="86"/>
      <c r="IU489" s="88"/>
      <c r="IV489" s="86"/>
      <c r="JC489" s="88"/>
      <c r="JD489"/>
    </row>
    <row r="490" spans="129:264">
      <c r="DY490" s="88"/>
      <c r="DZ490" s="86"/>
      <c r="HU490" s="88"/>
      <c r="HV490" s="86"/>
      <c r="IU490" s="88"/>
      <c r="IV490" s="86"/>
      <c r="JC490" s="88"/>
      <c r="JD490"/>
    </row>
    <row r="491" spans="129:264">
      <c r="DY491" s="88"/>
      <c r="DZ491" s="86"/>
      <c r="HU491" s="88"/>
      <c r="HV491" s="86"/>
      <c r="IU491" s="88"/>
      <c r="IV491" s="86"/>
      <c r="JC491" s="88"/>
      <c r="JD491"/>
    </row>
    <row r="492" spans="129:264">
      <c r="DY492" s="88"/>
      <c r="DZ492" s="86"/>
      <c r="HU492" s="88"/>
      <c r="HV492" s="86"/>
      <c r="IU492" s="88"/>
      <c r="IV492" s="86"/>
      <c r="JC492" s="88"/>
      <c r="JD492"/>
    </row>
    <row r="493" spans="129:264">
      <c r="DY493" s="88"/>
      <c r="DZ493" s="86"/>
      <c r="HU493" s="88"/>
      <c r="HV493" s="86"/>
      <c r="IU493" s="88"/>
      <c r="IV493" s="86"/>
      <c r="JC493" s="88"/>
      <c r="JD493"/>
    </row>
    <row r="494" spans="129:264">
      <c r="DY494" s="88"/>
      <c r="DZ494" s="86"/>
      <c r="HU494" s="88"/>
      <c r="HV494" s="86"/>
      <c r="IU494" s="88"/>
      <c r="IV494" s="86"/>
      <c r="JC494" s="88"/>
      <c r="JD494"/>
    </row>
    <row r="495" spans="129:264">
      <c r="DY495" s="88"/>
      <c r="DZ495" s="86"/>
      <c r="HU495" s="88"/>
      <c r="HV495" s="86"/>
      <c r="IU495" s="88"/>
      <c r="IV495" s="86"/>
      <c r="JC495" s="88"/>
      <c r="JD495"/>
    </row>
    <row r="496" spans="129:264">
      <c r="DY496" s="88"/>
      <c r="DZ496" s="86"/>
      <c r="HU496" s="88"/>
      <c r="HV496" s="86"/>
      <c r="IU496" s="88"/>
      <c r="IV496" s="86"/>
      <c r="JC496" s="88"/>
      <c r="JD496"/>
    </row>
    <row r="497" spans="129:264">
      <c r="DY497" s="88"/>
      <c r="DZ497" s="86"/>
      <c r="HU497" s="88"/>
      <c r="HV497" s="86"/>
      <c r="IU497" s="88"/>
      <c r="IV497" s="86"/>
      <c r="JC497" s="88"/>
      <c r="JD497"/>
    </row>
    <row r="498" spans="129:264">
      <c r="DY498" s="88"/>
      <c r="DZ498" s="86"/>
      <c r="HU498" s="88"/>
      <c r="HV498" s="86"/>
      <c r="IU498" s="88"/>
      <c r="IV498" s="86"/>
      <c r="JC498" s="88"/>
      <c r="JD498"/>
    </row>
    <row r="499" spans="129:264">
      <c r="DY499" s="88"/>
      <c r="DZ499" s="86"/>
      <c r="HU499" s="88"/>
      <c r="HV499" s="86"/>
      <c r="IU499" s="88"/>
      <c r="IV499" s="86"/>
      <c r="JC499" s="88"/>
      <c r="JD499"/>
    </row>
    <row r="500" spans="129:264">
      <c r="DY500" s="88"/>
      <c r="DZ500" s="86"/>
      <c r="HU500" s="88"/>
      <c r="HV500" s="86"/>
      <c r="IU500" s="88"/>
      <c r="IV500" s="86"/>
      <c r="JC500" s="88"/>
      <c r="JD500"/>
    </row>
    <row r="501" spans="129:264">
      <c r="DY501" s="88"/>
      <c r="DZ501" s="86"/>
      <c r="HU501" s="88"/>
      <c r="HV501" s="86"/>
      <c r="IU501" s="88"/>
      <c r="IV501" s="86"/>
      <c r="JC501" s="88"/>
      <c r="JD501"/>
    </row>
    <row r="502" spans="129:264">
      <c r="DY502" s="88"/>
      <c r="DZ502" s="86"/>
      <c r="HU502" s="88"/>
      <c r="HV502" s="86"/>
      <c r="IU502" s="88"/>
      <c r="IV502" s="86"/>
      <c r="JC502" s="88"/>
      <c r="JD502"/>
    </row>
    <row r="503" spans="129:264">
      <c r="DY503" s="88"/>
      <c r="DZ503" s="86"/>
      <c r="HU503" s="88"/>
      <c r="HV503" s="86"/>
      <c r="IU503" s="88"/>
      <c r="IV503" s="86"/>
      <c r="JC503" s="88"/>
      <c r="JD503"/>
    </row>
    <row r="504" spans="129:264">
      <c r="DY504" s="88"/>
      <c r="DZ504" s="86"/>
      <c r="HU504" s="88"/>
      <c r="HV504" s="86"/>
      <c r="IU504" s="88"/>
      <c r="IV504" s="86"/>
      <c r="JC504" s="88"/>
      <c r="JD504"/>
    </row>
    <row r="505" spans="129:264">
      <c r="DY505" s="88"/>
      <c r="DZ505" s="86"/>
      <c r="HU505" s="88"/>
      <c r="HV505" s="86"/>
      <c r="IU505" s="88"/>
      <c r="IV505" s="86"/>
      <c r="JC505" s="88"/>
      <c r="JD505"/>
    </row>
    <row r="506" spans="129:264">
      <c r="DY506" s="88"/>
      <c r="DZ506" s="86"/>
      <c r="HU506" s="88"/>
      <c r="HV506" s="86"/>
      <c r="IU506" s="88"/>
      <c r="IV506" s="86"/>
      <c r="JC506" s="88"/>
      <c r="JD506"/>
    </row>
    <row r="507" spans="129:264">
      <c r="DY507" s="88"/>
      <c r="DZ507" s="86"/>
      <c r="HU507" s="88"/>
      <c r="HV507" s="86"/>
      <c r="IU507" s="88"/>
      <c r="IV507" s="86"/>
      <c r="JC507" s="88"/>
      <c r="JD507"/>
    </row>
    <row r="508" spans="129:264">
      <c r="DY508" s="88"/>
      <c r="DZ508" s="86"/>
      <c r="HU508" s="88"/>
      <c r="HV508" s="86"/>
      <c r="IU508" s="88"/>
      <c r="IV508" s="86"/>
      <c r="JC508" s="88"/>
      <c r="JD508"/>
    </row>
    <row r="509" spans="129:264">
      <c r="DY509" s="88"/>
      <c r="DZ509" s="86"/>
      <c r="HU509" s="88"/>
      <c r="HV509" s="86"/>
      <c r="IU509" s="88"/>
      <c r="IV509" s="86"/>
      <c r="JC509" s="88"/>
      <c r="JD509"/>
    </row>
    <row r="510" spans="129:264">
      <c r="DY510" s="88"/>
      <c r="DZ510" s="86"/>
      <c r="HU510" s="88"/>
      <c r="HV510" s="86"/>
      <c r="IU510" s="88"/>
      <c r="IV510" s="86"/>
      <c r="JC510" s="88"/>
      <c r="JD510"/>
    </row>
    <row r="511" spans="129:264">
      <c r="DY511" s="88"/>
      <c r="DZ511" s="86"/>
      <c r="HU511" s="88"/>
      <c r="HV511" s="86"/>
      <c r="IU511" s="88"/>
      <c r="IV511" s="86"/>
      <c r="JC511" s="88"/>
      <c r="JD511"/>
    </row>
    <row r="512" spans="129:264">
      <c r="DY512" s="88"/>
      <c r="DZ512" s="86"/>
      <c r="HU512" s="88"/>
      <c r="HV512" s="86"/>
      <c r="IU512" s="88"/>
      <c r="IV512" s="86"/>
      <c r="JC512" s="88"/>
      <c r="JD512"/>
    </row>
    <row r="513" spans="129:264">
      <c r="DY513" s="88"/>
      <c r="DZ513" s="86"/>
      <c r="HU513" s="88"/>
      <c r="HV513" s="86"/>
      <c r="IU513" s="88"/>
      <c r="IV513" s="86"/>
      <c r="JC513" s="88"/>
      <c r="JD513"/>
    </row>
    <row r="514" spans="129:264">
      <c r="DY514" s="88"/>
      <c r="DZ514" s="86"/>
      <c r="HU514" s="88"/>
      <c r="HV514" s="86"/>
      <c r="IU514" s="88"/>
      <c r="IV514" s="86"/>
      <c r="JC514" s="88"/>
      <c r="JD514"/>
    </row>
    <row r="515" spans="129:264">
      <c r="DY515" s="88"/>
      <c r="DZ515" s="86"/>
      <c r="HU515" s="88"/>
      <c r="HV515" s="86"/>
      <c r="IU515" s="88"/>
      <c r="IV515" s="86"/>
      <c r="JC515" s="88"/>
      <c r="JD515"/>
    </row>
    <row r="516" spans="129:264">
      <c r="DY516" s="88"/>
      <c r="DZ516" s="86"/>
      <c r="HU516" s="88"/>
      <c r="HV516" s="86"/>
      <c r="IU516" s="88"/>
      <c r="IV516" s="86"/>
      <c r="JC516" s="88"/>
      <c r="JD516"/>
    </row>
    <row r="517" spans="129:264">
      <c r="DY517" s="88"/>
      <c r="DZ517" s="86"/>
      <c r="HU517" s="88"/>
      <c r="HV517" s="86"/>
      <c r="IU517" s="88"/>
      <c r="IV517" s="86"/>
      <c r="JC517" s="88"/>
      <c r="JD517"/>
    </row>
    <row r="518" spans="129:264">
      <c r="DY518" s="88"/>
      <c r="DZ518" s="86"/>
      <c r="HU518" s="88"/>
      <c r="HV518" s="86"/>
      <c r="IU518" s="88"/>
      <c r="IV518" s="86"/>
      <c r="JC518" s="88"/>
      <c r="JD518"/>
    </row>
    <row r="519" spans="129:264">
      <c r="DY519" s="88"/>
      <c r="DZ519" s="86"/>
      <c r="HU519" s="88"/>
      <c r="HV519" s="86"/>
      <c r="IU519" s="88"/>
      <c r="IV519" s="86"/>
      <c r="JC519" s="88"/>
      <c r="JD519"/>
    </row>
    <row r="520" spans="129:264">
      <c r="DY520" s="88"/>
      <c r="DZ520" s="86"/>
      <c r="HU520" s="88"/>
      <c r="HV520" s="86"/>
      <c r="IU520" s="88"/>
      <c r="IV520" s="86"/>
      <c r="JC520" s="88"/>
      <c r="JD520"/>
    </row>
    <row r="521" spans="129:264">
      <c r="DY521" s="88"/>
      <c r="DZ521" s="86"/>
      <c r="HU521" s="88"/>
      <c r="HV521" s="86"/>
      <c r="IU521" s="88"/>
      <c r="IV521" s="86"/>
      <c r="JC521" s="88"/>
      <c r="JD521"/>
    </row>
    <row r="522" spans="129:264">
      <c r="DY522" s="88"/>
      <c r="DZ522" s="86"/>
      <c r="HU522" s="88"/>
      <c r="HV522" s="86"/>
      <c r="IU522" s="88"/>
      <c r="IV522" s="86"/>
      <c r="JC522" s="88"/>
      <c r="JD522"/>
    </row>
    <row r="523" spans="129:264">
      <c r="DY523" s="88"/>
      <c r="DZ523" s="86"/>
      <c r="HU523" s="88"/>
      <c r="HV523" s="86"/>
      <c r="IU523" s="88"/>
      <c r="IV523" s="86"/>
      <c r="JC523" s="88"/>
      <c r="JD523"/>
    </row>
    <row r="524" spans="129:264">
      <c r="DY524" s="88"/>
      <c r="DZ524" s="86"/>
      <c r="HU524" s="88"/>
      <c r="HV524" s="86"/>
      <c r="IU524" s="88"/>
      <c r="IV524" s="86"/>
      <c r="JC524" s="88"/>
      <c r="JD524"/>
    </row>
    <row r="525" spans="129:264">
      <c r="DY525" s="88"/>
      <c r="DZ525" s="86"/>
      <c r="HU525" s="88"/>
      <c r="HV525" s="86"/>
      <c r="IU525" s="88"/>
      <c r="IV525" s="86"/>
      <c r="JC525" s="88"/>
      <c r="JD525"/>
    </row>
    <row r="526" spans="129:264">
      <c r="DY526" s="88"/>
      <c r="DZ526" s="86"/>
      <c r="HU526" s="88"/>
      <c r="HV526" s="86"/>
      <c r="IU526" s="88"/>
      <c r="IV526" s="86"/>
      <c r="JC526" s="88"/>
      <c r="JD526"/>
    </row>
    <row r="527" spans="129:264">
      <c r="DY527" s="88"/>
      <c r="DZ527" s="86"/>
      <c r="HU527" s="88"/>
      <c r="HV527" s="86"/>
      <c r="IU527" s="88"/>
      <c r="IV527" s="86"/>
      <c r="JC527" s="88"/>
      <c r="JD527"/>
    </row>
    <row r="528" spans="129:264">
      <c r="DY528" s="88"/>
      <c r="DZ528" s="86"/>
      <c r="HU528" s="88"/>
      <c r="HV528" s="86"/>
      <c r="IU528" s="88"/>
      <c r="IV528" s="86"/>
      <c r="JC528" s="88"/>
      <c r="JD528"/>
    </row>
    <row r="529" spans="129:264">
      <c r="DY529" s="88"/>
      <c r="DZ529" s="86"/>
      <c r="HU529" s="88"/>
      <c r="HV529" s="86"/>
      <c r="IU529" s="88"/>
      <c r="IV529" s="86"/>
      <c r="JC529" s="88"/>
      <c r="JD529"/>
    </row>
    <row r="530" spans="129:264">
      <c r="DY530" s="88"/>
      <c r="DZ530" s="86"/>
      <c r="HU530" s="88"/>
      <c r="HV530" s="86"/>
      <c r="IU530" s="88"/>
      <c r="IV530" s="86"/>
      <c r="JC530" s="88"/>
      <c r="JD530"/>
    </row>
    <row r="531" spans="129:264">
      <c r="DY531" s="88"/>
      <c r="DZ531" s="86"/>
      <c r="HU531" s="88"/>
      <c r="HV531" s="86"/>
      <c r="IU531" s="88"/>
      <c r="IV531" s="86"/>
      <c r="JC531" s="88"/>
      <c r="JD531"/>
    </row>
    <row r="532" spans="129:264">
      <c r="DY532" s="88"/>
      <c r="DZ532" s="86"/>
      <c r="HU532" s="88"/>
      <c r="HV532" s="86"/>
      <c r="IU532" s="88"/>
      <c r="IV532" s="86"/>
      <c r="JC532" s="88"/>
      <c r="JD532"/>
    </row>
    <row r="533" spans="129:264">
      <c r="DY533" s="88"/>
      <c r="DZ533" s="86"/>
      <c r="HU533" s="88"/>
      <c r="HV533" s="86"/>
      <c r="IU533" s="88"/>
      <c r="IV533" s="86"/>
      <c r="JC533" s="88"/>
      <c r="JD533"/>
    </row>
    <row r="534" spans="129:264">
      <c r="DY534" s="88"/>
      <c r="DZ534" s="86"/>
      <c r="HU534" s="88"/>
      <c r="HV534" s="86"/>
      <c r="IU534" s="88"/>
      <c r="IV534" s="86"/>
      <c r="JC534" s="88"/>
      <c r="JD534"/>
    </row>
    <row r="535" spans="129:264">
      <c r="DY535" s="88"/>
      <c r="DZ535" s="86"/>
      <c r="HU535" s="88"/>
      <c r="HV535" s="86"/>
      <c r="IU535" s="88"/>
      <c r="IV535" s="86"/>
      <c r="JC535" s="88"/>
      <c r="JD535"/>
    </row>
    <row r="536" spans="129:264">
      <c r="DY536" s="88"/>
      <c r="DZ536" s="86"/>
      <c r="HU536" s="88"/>
      <c r="HV536" s="86"/>
      <c r="IU536" s="88"/>
      <c r="IV536" s="86"/>
      <c r="JC536" s="88"/>
      <c r="JD536"/>
    </row>
    <row r="537" spans="129:264">
      <c r="DY537" s="88"/>
      <c r="DZ537" s="86"/>
      <c r="HU537" s="88"/>
      <c r="HV537" s="86"/>
      <c r="IU537" s="88"/>
      <c r="IV537" s="86"/>
      <c r="JC537" s="88"/>
      <c r="JD537"/>
    </row>
    <row r="538" spans="129:264">
      <c r="DY538" s="88"/>
      <c r="DZ538" s="86"/>
      <c r="HU538" s="88"/>
      <c r="HV538" s="86"/>
      <c r="IU538" s="88"/>
      <c r="IV538" s="86"/>
      <c r="JC538" s="88"/>
      <c r="JD538"/>
    </row>
    <row r="539" spans="129:264">
      <c r="DY539" s="88"/>
      <c r="DZ539" s="86"/>
      <c r="HU539" s="88"/>
      <c r="HV539" s="86"/>
      <c r="IU539" s="88"/>
      <c r="IV539" s="86"/>
      <c r="JC539" s="88"/>
      <c r="JD539"/>
    </row>
    <row r="540" spans="129:264">
      <c r="DY540" s="88"/>
      <c r="DZ540" s="86"/>
      <c r="HU540" s="88"/>
      <c r="HV540" s="86"/>
      <c r="IU540" s="88"/>
      <c r="IV540" s="86"/>
      <c r="JC540" s="88"/>
      <c r="JD540"/>
    </row>
    <row r="541" spans="129:264">
      <c r="DY541" s="88"/>
      <c r="DZ541" s="86"/>
      <c r="HU541" s="88"/>
      <c r="HV541" s="86"/>
      <c r="IU541" s="88"/>
      <c r="IV541" s="86"/>
      <c r="JC541" s="88"/>
      <c r="JD541"/>
    </row>
    <row r="542" spans="129:264">
      <c r="DY542" s="88"/>
      <c r="DZ542" s="86"/>
      <c r="HU542" s="88"/>
      <c r="HV542" s="86"/>
      <c r="IU542" s="88"/>
      <c r="IV542" s="86"/>
      <c r="JC542" s="88"/>
      <c r="JD542"/>
    </row>
    <row r="543" spans="129:264">
      <c r="DY543" s="88"/>
      <c r="DZ543" s="86"/>
      <c r="HU543" s="88"/>
      <c r="HV543" s="86"/>
      <c r="IU543" s="88"/>
      <c r="IV543" s="86"/>
      <c r="JC543" s="88"/>
      <c r="JD543"/>
    </row>
    <row r="544" spans="129:264">
      <c r="DY544" s="88"/>
      <c r="DZ544" s="86"/>
      <c r="HU544" s="88"/>
      <c r="HV544" s="86"/>
      <c r="IU544" s="88"/>
      <c r="IV544" s="86"/>
      <c r="JC544" s="88"/>
      <c r="JD544"/>
    </row>
    <row r="545" spans="129:264">
      <c r="DY545" s="88"/>
      <c r="DZ545" s="86"/>
      <c r="HU545" s="88"/>
      <c r="HV545" s="86"/>
      <c r="IU545" s="88"/>
      <c r="IV545" s="86"/>
      <c r="JC545" s="88"/>
      <c r="JD545"/>
    </row>
    <row r="546" spans="129:264">
      <c r="DY546" s="88"/>
      <c r="DZ546" s="86"/>
      <c r="HU546" s="88"/>
      <c r="HV546" s="86"/>
      <c r="IU546" s="88"/>
      <c r="IV546" s="86"/>
      <c r="JC546" s="88"/>
      <c r="JD546"/>
    </row>
    <row r="547" spans="129:264">
      <c r="DY547" s="88"/>
      <c r="DZ547" s="86"/>
      <c r="HU547" s="88"/>
      <c r="HV547" s="86"/>
      <c r="IU547" s="88"/>
      <c r="IV547" s="86"/>
      <c r="JC547" s="88"/>
      <c r="JD547"/>
    </row>
    <row r="548" spans="129:264">
      <c r="DY548" s="88"/>
      <c r="DZ548" s="86"/>
      <c r="HU548" s="88"/>
      <c r="HV548" s="86"/>
      <c r="IU548" s="88"/>
      <c r="IV548" s="86"/>
      <c r="JC548" s="88"/>
      <c r="JD548"/>
    </row>
    <row r="549" spans="129:264">
      <c r="DY549" s="88"/>
      <c r="DZ549" s="86"/>
      <c r="HU549" s="88"/>
      <c r="HV549" s="86"/>
      <c r="IU549" s="88"/>
      <c r="IV549" s="86"/>
      <c r="JC549" s="88"/>
      <c r="JD549"/>
    </row>
    <row r="550" spans="129:264">
      <c r="DY550" s="88"/>
      <c r="DZ550" s="86"/>
      <c r="HU550" s="88"/>
      <c r="HV550" s="86"/>
      <c r="IU550" s="88"/>
      <c r="IV550" s="86"/>
      <c r="JC550" s="88"/>
      <c r="JD550"/>
    </row>
    <row r="551" spans="129:264">
      <c r="DY551" s="88"/>
      <c r="DZ551" s="86"/>
      <c r="HU551" s="88"/>
      <c r="HV551" s="86"/>
      <c r="IU551" s="88"/>
      <c r="IV551" s="86"/>
      <c r="JC551" s="88"/>
      <c r="JD551"/>
    </row>
    <row r="552" spans="129:264">
      <c r="DY552" s="88"/>
      <c r="DZ552" s="86"/>
      <c r="HU552" s="88"/>
      <c r="HV552" s="86"/>
      <c r="IU552" s="88"/>
      <c r="IV552" s="86"/>
      <c r="JC552" s="88"/>
      <c r="JD552"/>
    </row>
    <row r="553" spans="129:264">
      <c r="DY553" s="88"/>
      <c r="DZ553" s="86"/>
      <c r="HU553" s="88"/>
      <c r="HV553" s="86"/>
      <c r="IU553" s="88"/>
      <c r="IV553" s="86"/>
      <c r="JC553" s="88"/>
      <c r="JD553"/>
    </row>
    <row r="554" spans="129:264">
      <c r="DY554" s="88"/>
      <c r="DZ554" s="86"/>
      <c r="HU554" s="88"/>
      <c r="HV554" s="86"/>
      <c r="IU554" s="88"/>
      <c r="IV554" s="86"/>
      <c r="JC554" s="88"/>
      <c r="JD554"/>
    </row>
    <row r="555" spans="129:264">
      <c r="DY555" s="88"/>
      <c r="DZ555" s="86"/>
      <c r="HU555" s="88"/>
      <c r="HV555" s="86"/>
      <c r="IU555" s="88"/>
      <c r="IV555" s="86"/>
      <c r="JC555" s="88"/>
      <c r="JD555"/>
    </row>
    <row r="556" spans="129:264">
      <c r="DY556" s="88"/>
      <c r="DZ556" s="86"/>
      <c r="HU556" s="88"/>
      <c r="HV556" s="86"/>
      <c r="IU556" s="88"/>
      <c r="IV556" s="86"/>
      <c r="JC556" s="88"/>
      <c r="JD556"/>
    </row>
    <row r="557" spans="129:264">
      <c r="DY557" s="88"/>
      <c r="DZ557" s="86"/>
      <c r="HU557" s="88"/>
      <c r="HV557" s="86"/>
      <c r="IU557" s="88"/>
      <c r="IV557" s="86"/>
      <c r="JC557" s="88"/>
      <c r="JD557"/>
    </row>
    <row r="558" spans="129:264">
      <c r="DY558" s="88"/>
      <c r="DZ558" s="86"/>
      <c r="HU558" s="88"/>
      <c r="HV558" s="86"/>
      <c r="IU558" s="88"/>
      <c r="IV558" s="86"/>
      <c r="JC558" s="88"/>
      <c r="JD558"/>
    </row>
    <row r="559" spans="129:264">
      <c r="DY559" s="88"/>
      <c r="DZ559" s="86"/>
      <c r="HU559" s="88"/>
      <c r="HV559" s="86"/>
      <c r="IU559" s="88"/>
      <c r="IV559" s="86"/>
      <c r="JC559" s="88"/>
      <c r="JD559"/>
    </row>
    <row r="560" spans="129:264">
      <c r="DY560" s="88"/>
      <c r="DZ560" s="86"/>
      <c r="HU560" s="88"/>
      <c r="HV560" s="86"/>
      <c r="IU560" s="88"/>
      <c r="IV560" s="86"/>
      <c r="JC560" s="88"/>
      <c r="JD560"/>
    </row>
    <row r="561" spans="129:264">
      <c r="DY561" s="88"/>
      <c r="DZ561" s="86"/>
      <c r="HU561" s="88"/>
      <c r="HV561" s="86"/>
      <c r="IU561" s="88"/>
      <c r="IV561" s="86"/>
      <c r="JC561" s="88"/>
      <c r="JD561"/>
    </row>
    <row r="562" spans="129:264">
      <c r="DY562" s="88"/>
      <c r="DZ562" s="86"/>
      <c r="HU562" s="88"/>
      <c r="HV562" s="86"/>
      <c r="IU562" s="88"/>
      <c r="IV562" s="86"/>
      <c r="JC562" s="88"/>
      <c r="JD562"/>
    </row>
    <row r="563" spans="129:264">
      <c r="DY563" s="88"/>
      <c r="DZ563" s="86"/>
      <c r="HU563" s="88"/>
      <c r="HV563" s="86"/>
      <c r="IU563" s="88"/>
      <c r="IV563" s="86"/>
      <c r="JC563" s="88"/>
      <c r="JD563"/>
    </row>
    <row r="564" spans="129:264">
      <c r="DY564" s="88"/>
      <c r="DZ564" s="86"/>
      <c r="HU564" s="88"/>
      <c r="HV564" s="86"/>
      <c r="IU564" s="88"/>
      <c r="IV564" s="86"/>
      <c r="JC564" s="88"/>
      <c r="JD564"/>
    </row>
    <row r="565" spans="129:264">
      <c r="DY565" s="88"/>
      <c r="DZ565" s="86"/>
      <c r="HU565" s="88"/>
      <c r="HV565" s="86"/>
      <c r="IU565" s="88"/>
      <c r="IV565" s="86"/>
      <c r="JC565" s="88"/>
      <c r="JD565"/>
    </row>
    <row r="566" spans="129:264">
      <c r="DY566" s="88"/>
      <c r="DZ566" s="86"/>
      <c r="HU566" s="88"/>
      <c r="HV566" s="86"/>
      <c r="IU566" s="88"/>
      <c r="IV566" s="86"/>
      <c r="JC566" s="88"/>
      <c r="JD566"/>
    </row>
    <row r="567" spans="129:264">
      <c r="DY567" s="88"/>
      <c r="DZ567" s="86"/>
      <c r="HU567" s="88"/>
      <c r="HV567" s="86"/>
      <c r="IU567" s="88"/>
      <c r="IV567" s="86"/>
      <c r="JC567" s="88"/>
      <c r="JD567"/>
    </row>
    <row r="568" spans="129:264">
      <c r="DY568" s="88"/>
      <c r="DZ568" s="86"/>
      <c r="HU568" s="88"/>
      <c r="HV568" s="86"/>
      <c r="IU568" s="88"/>
      <c r="IV568" s="86"/>
      <c r="JC568" s="88"/>
      <c r="JD568"/>
    </row>
    <row r="569" spans="129:264">
      <c r="DY569" s="88"/>
      <c r="DZ569" s="86"/>
      <c r="HU569" s="88"/>
      <c r="HV569" s="86"/>
      <c r="IU569" s="88"/>
      <c r="IV569" s="86"/>
      <c r="JC569" s="88"/>
      <c r="JD569"/>
    </row>
    <row r="570" spans="129:264">
      <c r="DY570" s="88"/>
      <c r="DZ570" s="86"/>
      <c r="HU570" s="88"/>
      <c r="HV570" s="86"/>
      <c r="IU570" s="88"/>
      <c r="IV570" s="86"/>
      <c r="JC570" s="88"/>
      <c r="JD570"/>
    </row>
    <row r="571" spans="129:264">
      <c r="DY571" s="88"/>
      <c r="DZ571" s="86"/>
      <c r="HU571" s="88"/>
      <c r="HV571" s="86"/>
      <c r="IU571" s="88"/>
      <c r="IV571" s="86"/>
      <c r="JC571" s="88"/>
      <c r="JD571"/>
    </row>
    <row r="572" spans="129:264">
      <c r="DY572" s="88"/>
      <c r="DZ572" s="86"/>
      <c r="HU572" s="88"/>
      <c r="HV572" s="86"/>
      <c r="IU572" s="88"/>
      <c r="IV572" s="86"/>
      <c r="JC572" s="88"/>
      <c r="JD572"/>
    </row>
    <row r="573" spans="129:264">
      <c r="DY573" s="88"/>
      <c r="DZ573" s="86"/>
      <c r="HU573" s="88"/>
      <c r="HV573" s="86"/>
      <c r="IU573" s="88"/>
      <c r="IV573" s="86"/>
      <c r="JC573" s="88"/>
      <c r="JD573"/>
    </row>
    <row r="574" spans="129:264">
      <c r="DY574" s="88"/>
      <c r="DZ574" s="86"/>
      <c r="HU574" s="88"/>
      <c r="HV574" s="86"/>
      <c r="IU574" s="88"/>
      <c r="IV574" s="86"/>
      <c r="JC574" s="88"/>
      <c r="JD574"/>
    </row>
    <row r="575" spans="129:264">
      <c r="DY575" s="88"/>
      <c r="DZ575" s="86"/>
      <c r="HU575" s="88"/>
      <c r="HV575" s="86"/>
      <c r="IU575" s="88"/>
      <c r="IV575" s="86"/>
      <c r="JC575" s="88"/>
      <c r="JD575"/>
    </row>
    <row r="576" spans="129:264">
      <c r="DY576" s="88"/>
      <c r="DZ576" s="86"/>
      <c r="HU576" s="88"/>
      <c r="HV576" s="86"/>
      <c r="IU576" s="88"/>
      <c r="IV576" s="86"/>
      <c r="JC576" s="88"/>
      <c r="JD576"/>
    </row>
    <row r="577" spans="129:264">
      <c r="DY577" s="88"/>
      <c r="DZ577" s="86"/>
      <c r="HU577" s="88"/>
      <c r="HV577" s="86"/>
      <c r="IU577" s="88"/>
      <c r="IV577" s="86"/>
      <c r="JC577" s="88"/>
      <c r="JD577"/>
    </row>
    <row r="578" spans="129:264">
      <c r="DY578" s="88"/>
      <c r="DZ578" s="86"/>
      <c r="HU578" s="88"/>
      <c r="HV578" s="86"/>
      <c r="IU578" s="88"/>
      <c r="IV578" s="86"/>
      <c r="JC578" s="88"/>
      <c r="JD578"/>
    </row>
    <row r="579" spans="129:264">
      <c r="DY579" s="88"/>
      <c r="DZ579" s="86"/>
      <c r="HU579" s="88"/>
      <c r="HV579" s="86"/>
      <c r="IU579" s="88"/>
      <c r="IV579" s="86"/>
      <c r="JC579" s="88"/>
      <c r="JD579"/>
    </row>
    <row r="580" spans="129:264">
      <c r="DY580" s="88"/>
      <c r="DZ580" s="86"/>
      <c r="HU580" s="88"/>
      <c r="HV580" s="86"/>
      <c r="IU580" s="88"/>
      <c r="IV580" s="86"/>
      <c r="JC580" s="88"/>
      <c r="JD580"/>
    </row>
    <row r="581" spans="129:264">
      <c r="DY581" s="88"/>
      <c r="DZ581" s="86"/>
      <c r="HU581" s="88"/>
      <c r="HV581" s="86"/>
      <c r="IU581" s="88"/>
      <c r="IV581" s="86"/>
      <c r="JC581" s="88"/>
      <c r="JD581"/>
    </row>
    <row r="582" spans="129:264">
      <c r="DY582" s="88"/>
      <c r="DZ582" s="86"/>
      <c r="HU582" s="88"/>
      <c r="HV582" s="86"/>
      <c r="IU582" s="88"/>
      <c r="IV582" s="86"/>
      <c r="JC582" s="88"/>
      <c r="JD582"/>
    </row>
    <row r="583" spans="129:264">
      <c r="DY583" s="88"/>
      <c r="DZ583" s="86"/>
      <c r="HU583" s="88"/>
      <c r="HV583" s="86"/>
      <c r="IU583" s="88"/>
      <c r="IV583" s="86"/>
      <c r="JC583" s="88"/>
      <c r="JD583"/>
    </row>
    <row r="584" spans="129:264">
      <c r="DY584" s="88"/>
      <c r="DZ584" s="86"/>
      <c r="HU584" s="88"/>
      <c r="HV584" s="86"/>
      <c r="IU584" s="88"/>
      <c r="IV584" s="86"/>
      <c r="JC584" s="88"/>
      <c r="JD584"/>
    </row>
    <row r="585" spans="129:264">
      <c r="DY585" s="88"/>
      <c r="DZ585" s="86"/>
      <c r="HU585" s="88"/>
      <c r="HV585" s="86"/>
      <c r="IU585" s="88"/>
      <c r="IV585" s="86"/>
      <c r="JC585" s="88"/>
      <c r="JD585"/>
    </row>
    <row r="586" spans="129:264">
      <c r="DY586" s="88"/>
      <c r="DZ586" s="86"/>
      <c r="HU586" s="88"/>
      <c r="HV586" s="86"/>
      <c r="IU586" s="88"/>
      <c r="IV586" s="86"/>
      <c r="JC586" s="88"/>
      <c r="JD586"/>
    </row>
    <row r="587" spans="129:264">
      <c r="DY587" s="88"/>
      <c r="DZ587" s="86"/>
      <c r="HU587" s="88"/>
      <c r="HV587" s="86"/>
      <c r="IU587" s="88"/>
      <c r="IV587" s="86"/>
      <c r="JC587" s="88"/>
      <c r="JD587"/>
    </row>
    <row r="588" spans="129:264">
      <c r="DY588" s="88"/>
      <c r="DZ588" s="86"/>
      <c r="HU588" s="88"/>
      <c r="HV588" s="86"/>
      <c r="IU588" s="88"/>
      <c r="IV588" s="86"/>
      <c r="JC588" s="88"/>
      <c r="JD588"/>
    </row>
    <row r="589" spans="129:264">
      <c r="DY589" s="88"/>
      <c r="DZ589" s="86"/>
      <c r="HU589" s="88"/>
      <c r="HV589" s="86"/>
      <c r="IU589" s="88"/>
      <c r="IV589" s="86"/>
      <c r="JC589" s="88"/>
      <c r="JD589"/>
    </row>
    <row r="590" spans="129:264">
      <c r="DY590" s="88"/>
      <c r="DZ590" s="86"/>
      <c r="HU590" s="88"/>
      <c r="HV590" s="86"/>
      <c r="IU590" s="88"/>
      <c r="IV590" s="86"/>
      <c r="JC590" s="88"/>
      <c r="JD590"/>
    </row>
    <row r="591" spans="129:264">
      <c r="DY591" s="88"/>
      <c r="DZ591" s="86"/>
      <c r="HU591" s="88"/>
      <c r="HV591" s="86"/>
      <c r="IU591" s="88"/>
      <c r="IV591" s="86"/>
      <c r="JC591" s="88"/>
      <c r="JD591"/>
    </row>
    <row r="592" spans="129:264">
      <c r="DY592" s="88"/>
      <c r="DZ592" s="86"/>
      <c r="HU592" s="88"/>
      <c r="HV592" s="86"/>
      <c r="IU592" s="88"/>
      <c r="IV592" s="86"/>
      <c r="JC592" s="88"/>
      <c r="JD592"/>
    </row>
    <row r="593" spans="129:264">
      <c r="DY593" s="88"/>
      <c r="DZ593" s="86"/>
      <c r="HU593" s="88"/>
      <c r="HV593" s="86"/>
      <c r="IU593" s="88"/>
      <c r="IV593" s="86"/>
      <c r="JC593" s="88"/>
      <c r="JD593"/>
    </row>
    <row r="594" spans="129:264">
      <c r="DY594" s="88"/>
      <c r="DZ594" s="86"/>
      <c r="HU594" s="88"/>
      <c r="HV594" s="86"/>
      <c r="IU594" s="88"/>
      <c r="IV594" s="86"/>
      <c r="JC594" s="88"/>
      <c r="JD594"/>
    </row>
    <row r="595" spans="129:264">
      <c r="DY595" s="88"/>
      <c r="DZ595" s="86"/>
      <c r="HU595" s="88"/>
      <c r="HV595" s="86"/>
      <c r="IU595" s="88"/>
      <c r="IV595" s="86"/>
      <c r="JC595" s="88"/>
      <c r="JD595"/>
    </row>
    <row r="596" spans="129:264">
      <c r="DY596" s="88"/>
      <c r="DZ596" s="86"/>
      <c r="HU596" s="88"/>
      <c r="HV596" s="86"/>
      <c r="IU596" s="88"/>
      <c r="IV596" s="86"/>
      <c r="JC596" s="88"/>
      <c r="JD596"/>
    </row>
    <row r="597" spans="129:264">
      <c r="DY597" s="88"/>
      <c r="DZ597" s="86"/>
      <c r="HU597" s="88"/>
      <c r="HV597" s="86"/>
      <c r="IU597" s="88"/>
      <c r="IV597" s="86"/>
      <c r="JC597" s="88"/>
      <c r="JD597"/>
    </row>
    <row r="598" spans="129:264">
      <c r="DY598" s="88"/>
      <c r="DZ598" s="86"/>
      <c r="HU598" s="88"/>
      <c r="HV598" s="86"/>
      <c r="IU598" s="88"/>
      <c r="IV598" s="86"/>
      <c r="JC598" s="88"/>
      <c r="JD598"/>
    </row>
    <row r="599" spans="129:264">
      <c r="DY599" s="88"/>
      <c r="DZ599" s="86"/>
      <c r="HU599" s="88"/>
      <c r="HV599" s="86"/>
      <c r="IU599" s="88"/>
      <c r="IV599" s="86"/>
      <c r="JC599" s="88"/>
      <c r="JD599"/>
    </row>
    <row r="600" spans="129:264">
      <c r="DY600" s="88"/>
      <c r="DZ600" s="86"/>
      <c r="HU600" s="88"/>
      <c r="HV600" s="86"/>
      <c r="IU600" s="88"/>
      <c r="IV600" s="86"/>
      <c r="JC600" s="88"/>
      <c r="JD600"/>
    </row>
    <row r="601" spans="129:264">
      <c r="DY601" s="88"/>
      <c r="DZ601" s="86"/>
      <c r="HU601" s="88"/>
      <c r="HV601" s="86"/>
      <c r="IU601" s="88"/>
      <c r="IV601" s="86"/>
      <c r="JC601" s="88"/>
      <c r="JD601"/>
    </row>
    <row r="602" spans="129:264">
      <c r="DY602" s="88"/>
      <c r="DZ602" s="86"/>
      <c r="HU602" s="88"/>
      <c r="HV602" s="86"/>
      <c r="IU602" s="88"/>
      <c r="IV602" s="86"/>
      <c r="JC602" s="88"/>
      <c r="JD602"/>
    </row>
    <row r="603" spans="129:264">
      <c r="DY603" s="88"/>
      <c r="DZ603" s="86"/>
      <c r="HU603" s="88"/>
      <c r="HV603" s="86"/>
      <c r="IU603" s="88"/>
      <c r="IV603" s="86"/>
      <c r="JC603" s="88"/>
      <c r="JD603"/>
    </row>
    <row r="604" spans="129:264">
      <c r="DY604" s="88"/>
      <c r="DZ604" s="86"/>
      <c r="HU604" s="88"/>
      <c r="HV604" s="86"/>
      <c r="IU604" s="88"/>
      <c r="IV604" s="86"/>
      <c r="JC604" s="88"/>
      <c r="JD604"/>
    </row>
    <row r="605" spans="129:264">
      <c r="DY605" s="88"/>
      <c r="DZ605" s="86"/>
      <c r="HU605" s="88"/>
      <c r="HV605" s="86"/>
      <c r="IU605" s="88"/>
      <c r="IV605" s="86"/>
      <c r="JC605" s="88"/>
      <c r="JD605"/>
    </row>
    <row r="606" spans="129:264">
      <c r="DY606" s="88"/>
      <c r="DZ606" s="86"/>
      <c r="HU606" s="88"/>
      <c r="HV606" s="86"/>
      <c r="IU606" s="88"/>
      <c r="IV606" s="86"/>
      <c r="JC606" s="88"/>
      <c r="JD606"/>
    </row>
    <row r="607" spans="129:264">
      <c r="DY607" s="88"/>
      <c r="DZ607" s="86"/>
      <c r="HU607" s="88"/>
      <c r="HV607" s="86"/>
      <c r="IU607" s="88"/>
      <c r="IV607" s="86"/>
      <c r="JC607" s="88"/>
      <c r="JD607"/>
    </row>
    <row r="608" spans="129:264">
      <c r="DY608" s="88"/>
      <c r="DZ608" s="86"/>
      <c r="HU608" s="88"/>
      <c r="HV608" s="86"/>
      <c r="IU608" s="88"/>
      <c r="IV608" s="86"/>
      <c r="JC608" s="88"/>
      <c r="JD608"/>
    </row>
    <row r="609" spans="129:264">
      <c r="DY609" s="88"/>
      <c r="DZ609" s="86"/>
      <c r="HU609" s="88"/>
      <c r="HV609" s="86"/>
      <c r="IU609" s="88"/>
      <c r="IV609" s="86"/>
      <c r="JC609" s="88"/>
      <c r="JD609"/>
    </row>
    <row r="610" spans="129:264">
      <c r="DY610" s="88"/>
      <c r="DZ610" s="86"/>
      <c r="HU610" s="88"/>
      <c r="HV610" s="86"/>
      <c r="IU610" s="88"/>
      <c r="IV610" s="86"/>
      <c r="JC610" s="88"/>
      <c r="JD610"/>
    </row>
    <row r="611" spans="129:264">
      <c r="DY611" s="88"/>
      <c r="DZ611" s="86"/>
      <c r="HU611" s="88"/>
      <c r="HV611" s="86"/>
      <c r="IU611" s="88"/>
      <c r="IV611" s="86"/>
      <c r="JC611" s="88"/>
      <c r="JD611"/>
    </row>
    <row r="612" spans="129:264">
      <c r="DY612" s="88"/>
      <c r="DZ612" s="86"/>
      <c r="HU612" s="88"/>
      <c r="HV612" s="86"/>
      <c r="IU612" s="88"/>
      <c r="IV612" s="86"/>
      <c r="JC612" s="88"/>
      <c r="JD612"/>
    </row>
    <row r="613" spans="129:264">
      <c r="DY613" s="88"/>
      <c r="DZ613" s="86"/>
      <c r="HU613" s="88"/>
      <c r="HV613" s="86"/>
      <c r="IU613" s="88"/>
      <c r="IV613" s="86"/>
      <c r="JC613" s="88"/>
      <c r="JD613"/>
    </row>
    <row r="614" spans="129:264">
      <c r="DY614" s="88"/>
      <c r="DZ614" s="86"/>
      <c r="HU614" s="88"/>
      <c r="HV614" s="86"/>
      <c r="IU614" s="88"/>
      <c r="IV614" s="86"/>
      <c r="JC614" s="88"/>
      <c r="JD614"/>
    </row>
    <row r="615" spans="129:264">
      <c r="DY615" s="88"/>
      <c r="DZ615" s="86"/>
      <c r="HU615" s="88"/>
      <c r="HV615" s="86"/>
      <c r="IU615" s="88"/>
      <c r="IV615" s="86"/>
      <c r="JC615" s="88"/>
      <c r="JD615"/>
    </row>
    <row r="616" spans="129:264">
      <c r="DY616" s="88"/>
      <c r="DZ616" s="86"/>
      <c r="HU616" s="88"/>
      <c r="HV616" s="86"/>
      <c r="IU616" s="88"/>
      <c r="IV616" s="86"/>
      <c r="JC616" s="88"/>
      <c r="JD616"/>
    </row>
    <row r="617" spans="129:264">
      <c r="DY617" s="88"/>
      <c r="DZ617" s="86"/>
      <c r="HU617" s="88"/>
      <c r="HV617" s="86"/>
      <c r="IU617" s="88"/>
      <c r="IV617" s="86"/>
      <c r="JC617" s="88"/>
      <c r="JD617"/>
    </row>
    <row r="618" spans="129:264">
      <c r="DY618" s="88"/>
      <c r="DZ618" s="86"/>
      <c r="HU618" s="88"/>
      <c r="HV618" s="86"/>
      <c r="IU618" s="88"/>
      <c r="IV618" s="86"/>
      <c r="JC618" s="88"/>
      <c r="JD618"/>
    </row>
    <row r="619" spans="129:264">
      <c r="DY619" s="88"/>
      <c r="DZ619" s="86"/>
      <c r="HU619" s="88"/>
      <c r="HV619" s="86"/>
      <c r="IU619" s="88"/>
      <c r="IV619" s="86"/>
      <c r="JC619" s="88"/>
      <c r="JD619"/>
    </row>
    <row r="620" spans="129:264">
      <c r="DY620" s="88"/>
      <c r="DZ620" s="86"/>
      <c r="HU620" s="88"/>
      <c r="HV620" s="86"/>
      <c r="IU620" s="88"/>
      <c r="IV620" s="86"/>
      <c r="JC620" s="88"/>
      <c r="JD620"/>
    </row>
    <row r="621" spans="129:264">
      <c r="DY621" s="88"/>
      <c r="DZ621" s="86"/>
      <c r="HU621" s="88"/>
      <c r="HV621" s="86"/>
      <c r="IU621" s="88"/>
      <c r="IV621" s="86"/>
      <c r="JC621" s="88"/>
      <c r="JD621"/>
    </row>
    <row r="622" spans="129:264">
      <c r="DY622" s="88"/>
      <c r="DZ622" s="86"/>
      <c r="HU622" s="88"/>
      <c r="HV622" s="86"/>
      <c r="IU622" s="88"/>
      <c r="IV622" s="86"/>
      <c r="JC622" s="88"/>
      <c r="JD622"/>
    </row>
    <row r="623" spans="129:264">
      <c r="DY623" s="88"/>
      <c r="DZ623" s="86"/>
      <c r="HU623" s="88"/>
      <c r="HV623" s="86"/>
      <c r="IU623" s="88"/>
      <c r="IV623" s="86"/>
      <c r="JC623" s="88"/>
      <c r="JD623"/>
    </row>
    <row r="624" spans="129:264">
      <c r="DY624" s="88"/>
      <c r="DZ624" s="86"/>
      <c r="HU624" s="88"/>
      <c r="HV624" s="86"/>
      <c r="IU624" s="88"/>
      <c r="IV624" s="86"/>
      <c r="JC624" s="88"/>
      <c r="JD624"/>
    </row>
    <row r="625" spans="129:264">
      <c r="DY625" s="88"/>
      <c r="DZ625" s="86"/>
      <c r="HU625" s="88"/>
      <c r="HV625" s="86"/>
      <c r="IU625" s="88"/>
      <c r="IV625" s="86"/>
      <c r="JC625" s="88"/>
      <c r="JD625"/>
    </row>
    <row r="626" spans="129:264">
      <c r="DY626" s="88"/>
      <c r="DZ626" s="86"/>
      <c r="HU626" s="88"/>
      <c r="HV626" s="86"/>
      <c r="IU626" s="88"/>
      <c r="IV626" s="86"/>
      <c r="JC626" s="88"/>
      <c r="JD626"/>
    </row>
    <row r="627" spans="129:264">
      <c r="DY627" s="88"/>
      <c r="DZ627" s="86"/>
      <c r="HU627" s="88"/>
      <c r="HV627" s="86"/>
      <c r="IU627" s="88"/>
      <c r="IV627" s="86"/>
      <c r="JC627" s="88"/>
      <c r="JD627"/>
    </row>
    <row r="628" spans="129:264">
      <c r="DY628" s="88"/>
      <c r="DZ628" s="86"/>
      <c r="HU628" s="88"/>
      <c r="HV628" s="86"/>
      <c r="IU628" s="88"/>
      <c r="IV628" s="86"/>
      <c r="JC628" s="88"/>
      <c r="JD628"/>
    </row>
    <row r="629" spans="129:264">
      <c r="DY629" s="88"/>
      <c r="DZ629" s="86"/>
      <c r="HU629" s="88"/>
      <c r="HV629" s="86"/>
      <c r="IU629" s="88"/>
      <c r="IV629" s="86"/>
      <c r="JC629" s="88"/>
      <c r="JD629"/>
    </row>
    <row r="630" spans="129:264">
      <c r="DY630" s="88"/>
      <c r="DZ630" s="86"/>
      <c r="HU630" s="88"/>
      <c r="HV630" s="86"/>
      <c r="IU630" s="88"/>
      <c r="IV630" s="86"/>
      <c r="JC630" s="88"/>
      <c r="JD630"/>
    </row>
    <row r="631" spans="129:264">
      <c r="DY631" s="88"/>
      <c r="DZ631" s="86"/>
      <c r="HU631" s="88"/>
      <c r="HV631" s="86"/>
      <c r="IU631" s="88"/>
      <c r="IV631" s="86"/>
      <c r="JC631" s="88"/>
      <c r="JD631"/>
    </row>
    <row r="632" spans="129:264">
      <c r="DY632" s="88"/>
      <c r="DZ632" s="86"/>
      <c r="HU632" s="88"/>
      <c r="HV632" s="86"/>
      <c r="IU632" s="88"/>
      <c r="IV632" s="86"/>
      <c r="JC632" s="88"/>
      <c r="JD632"/>
    </row>
    <row r="633" spans="129:264">
      <c r="DY633" s="88"/>
      <c r="DZ633" s="86"/>
      <c r="HU633" s="88"/>
      <c r="HV633" s="86"/>
      <c r="IU633" s="88"/>
      <c r="IV633" s="86"/>
      <c r="JC633" s="88"/>
      <c r="JD633"/>
    </row>
    <row r="634" spans="129:264">
      <c r="DY634" s="88"/>
      <c r="DZ634" s="86"/>
      <c r="HU634" s="88"/>
      <c r="HV634" s="86"/>
      <c r="IU634" s="88"/>
      <c r="IV634" s="86"/>
      <c r="JC634" s="88"/>
      <c r="JD634"/>
    </row>
    <row r="635" spans="129:264">
      <c r="DY635" s="88"/>
      <c r="DZ635" s="86"/>
      <c r="HU635" s="88"/>
      <c r="HV635" s="86"/>
      <c r="IU635" s="88"/>
      <c r="IV635" s="86"/>
      <c r="JC635" s="88"/>
      <c r="JD635"/>
    </row>
    <row r="636" spans="129:264">
      <c r="DY636" s="88"/>
      <c r="DZ636" s="86"/>
      <c r="HU636" s="88"/>
      <c r="HV636" s="86"/>
      <c r="IU636" s="88"/>
      <c r="IV636" s="86"/>
      <c r="JC636" s="88"/>
      <c r="JD636"/>
    </row>
    <row r="637" spans="129:264">
      <c r="DY637" s="88"/>
      <c r="DZ637" s="86"/>
      <c r="HU637" s="88"/>
      <c r="HV637" s="86"/>
      <c r="IU637" s="88"/>
      <c r="IV637" s="86"/>
      <c r="JC637" s="88"/>
      <c r="JD637"/>
    </row>
    <row r="638" spans="129:264">
      <c r="DY638" s="88"/>
      <c r="DZ638" s="86"/>
      <c r="HU638" s="88"/>
      <c r="HV638" s="86"/>
      <c r="IU638" s="88"/>
      <c r="IV638" s="86"/>
      <c r="JC638" s="88"/>
      <c r="JD638"/>
    </row>
    <row r="639" spans="129:264">
      <c r="DY639" s="88"/>
      <c r="DZ639" s="86"/>
      <c r="HU639" s="88"/>
      <c r="HV639" s="86"/>
      <c r="IU639" s="88"/>
      <c r="IV639" s="86"/>
      <c r="JC639" s="88"/>
      <c r="JD639"/>
    </row>
    <row r="640" spans="129:264">
      <c r="DY640" s="88"/>
      <c r="DZ640" s="86"/>
      <c r="HU640" s="88"/>
      <c r="HV640" s="86"/>
      <c r="IU640" s="88"/>
      <c r="IV640" s="86"/>
      <c r="JC640" s="88"/>
      <c r="JD640"/>
    </row>
    <row r="641" spans="129:264">
      <c r="DY641" s="88"/>
      <c r="DZ641" s="86"/>
      <c r="HU641" s="88"/>
      <c r="HV641" s="86"/>
      <c r="IU641" s="88"/>
      <c r="IV641" s="86"/>
      <c r="JC641" s="88"/>
      <c r="JD641"/>
    </row>
    <row r="642" spans="129:264">
      <c r="DY642" s="88"/>
      <c r="DZ642" s="86"/>
      <c r="HU642" s="88"/>
      <c r="HV642" s="86"/>
      <c r="IU642" s="88"/>
      <c r="IV642" s="86"/>
      <c r="JC642" s="88"/>
      <c r="JD642"/>
    </row>
    <row r="643" spans="129:264">
      <c r="DY643" s="88"/>
      <c r="DZ643" s="86"/>
      <c r="HU643" s="88"/>
      <c r="HV643" s="86"/>
      <c r="IU643" s="88"/>
      <c r="IV643" s="86"/>
      <c r="JC643" s="88"/>
      <c r="JD643"/>
    </row>
    <row r="644" spans="129:264">
      <c r="DY644" s="88"/>
      <c r="DZ644" s="86"/>
      <c r="HU644" s="88"/>
      <c r="HV644" s="86"/>
      <c r="IU644" s="88"/>
      <c r="IV644" s="86"/>
      <c r="JC644" s="88"/>
      <c r="JD644"/>
    </row>
    <row r="645" spans="129:264">
      <c r="DY645" s="88"/>
      <c r="DZ645" s="86"/>
      <c r="HU645" s="88"/>
      <c r="HV645" s="86"/>
      <c r="IU645" s="88"/>
      <c r="IV645" s="86"/>
      <c r="JC645" s="88"/>
      <c r="JD645"/>
    </row>
    <row r="646" spans="129:264">
      <c r="DY646" s="88"/>
      <c r="DZ646" s="86"/>
      <c r="HU646" s="88"/>
      <c r="HV646" s="86"/>
      <c r="IU646" s="88"/>
      <c r="IV646" s="86"/>
      <c r="JC646" s="88"/>
      <c r="JD646"/>
    </row>
    <row r="647" spans="129:264">
      <c r="DY647" s="88"/>
      <c r="DZ647" s="86"/>
      <c r="HU647" s="88"/>
      <c r="HV647" s="86"/>
      <c r="IU647" s="88"/>
      <c r="IV647" s="86"/>
      <c r="JC647" s="88"/>
      <c r="JD647"/>
    </row>
    <row r="648" spans="129:264">
      <c r="DY648" s="88"/>
      <c r="DZ648" s="86"/>
      <c r="HU648" s="88"/>
      <c r="HV648" s="86"/>
      <c r="IU648" s="88"/>
      <c r="IV648" s="86"/>
      <c r="JC648" s="88"/>
      <c r="JD648"/>
    </row>
    <row r="649" spans="129:264">
      <c r="DY649" s="88"/>
      <c r="DZ649" s="86"/>
      <c r="HU649" s="88"/>
      <c r="HV649" s="86"/>
      <c r="IU649" s="88"/>
      <c r="IV649" s="86"/>
      <c r="JC649" s="88"/>
      <c r="JD649"/>
    </row>
    <row r="650" spans="129:264">
      <c r="DY650" s="88"/>
      <c r="DZ650" s="86"/>
      <c r="HU650" s="88"/>
      <c r="HV650" s="86"/>
      <c r="IU650" s="88"/>
      <c r="IV650" s="86"/>
      <c r="JC650" s="88"/>
      <c r="JD650"/>
    </row>
    <row r="651" spans="129:264">
      <c r="DY651" s="88"/>
      <c r="DZ651" s="86"/>
      <c r="HU651" s="88"/>
      <c r="HV651" s="86"/>
      <c r="IU651" s="88"/>
      <c r="IV651" s="86"/>
      <c r="JC651" s="88"/>
      <c r="JD651"/>
    </row>
    <row r="652" spans="129:264">
      <c r="DY652" s="88"/>
      <c r="DZ652" s="86"/>
      <c r="HU652" s="88"/>
      <c r="HV652" s="86"/>
      <c r="IU652" s="88"/>
      <c r="IV652" s="86"/>
      <c r="JC652" s="88"/>
      <c r="JD652"/>
    </row>
    <row r="653" spans="129:264">
      <c r="DY653" s="88"/>
      <c r="DZ653" s="86"/>
      <c r="HU653" s="88"/>
      <c r="HV653" s="86"/>
      <c r="IU653" s="88"/>
      <c r="IV653" s="86"/>
      <c r="JC653" s="88"/>
      <c r="JD653"/>
    </row>
    <row r="654" spans="129:264">
      <c r="DY654" s="88"/>
      <c r="DZ654" s="86"/>
      <c r="HU654" s="88"/>
      <c r="HV654" s="86"/>
      <c r="IU654" s="88"/>
      <c r="IV654" s="86"/>
      <c r="JC654" s="88"/>
      <c r="JD654"/>
    </row>
    <row r="655" spans="129:264">
      <c r="DY655" s="88"/>
      <c r="DZ655" s="86"/>
      <c r="HU655" s="88"/>
      <c r="HV655" s="86"/>
      <c r="IU655" s="88"/>
      <c r="IV655" s="86"/>
      <c r="JC655" s="88"/>
      <c r="JD655"/>
    </row>
    <row r="656" spans="129:264">
      <c r="DY656" s="88"/>
      <c r="DZ656" s="86"/>
      <c r="HU656" s="88"/>
      <c r="HV656" s="86"/>
      <c r="IU656" s="88"/>
      <c r="IV656" s="86"/>
      <c r="JC656" s="88"/>
      <c r="JD656"/>
    </row>
    <row r="657" spans="129:264">
      <c r="DY657" s="88"/>
      <c r="DZ657" s="86"/>
      <c r="HU657" s="88"/>
      <c r="HV657" s="86"/>
      <c r="IU657" s="88"/>
      <c r="IV657" s="86"/>
      <c r="JC657" s="88"/>
      <c r="JD657"/>
    </row>
    <row r="658" spans="129:264">
      <c r="DY658" s="88"/>
      <c r="DZ658" s="86"/>
      <c r="HU658" s="88"/>
      <c r="HV658" s="86"/>
      <c r="IU658" s="88"/>
      <c r="IV658" s="86"/>
      <c r="JC658" s="88"/>
      <c r="JD658"/>
    </row>
    <row r="659" spans="129:264">
      <c r="DY659" s="88"/>
      <c r="DZ659" s="86"/>
      <c r="HU659" s="88"/>
      <c r="HV659" s="86"/>
      <c r="IU659" s="88"/>
      <c r="IV659" s="86"/>
      <c r="JC659" s="88"/>
      <c r="JD659"/>
    </row>
    <row r="660" spans="129:264">
      <c r="DY660" s="88"/>
      <c r="DZ660" s="86"/>
      <c r="HU660" s="88"/>
      <c r="HV660" s="86"/>
      <c r="IU660" s="88"/>
      <c r="IV660" s="86"/>
      <c r="JC660" s="88"/>
      <c r="JD660"/>
    </row>
    <row r="661" spans="129:264">
      <c r="DY661" s="88"/>
      <c r="DZ661" s="86"/>
      <c r="HU661" s="88"/>
      <c r="HV661" s="86"/>
      <c r="IU661" s="88"/>
      <c r="IV661" s="86"/>
      <c r="JC661" s="88"/>
      <c r="JD661"/>
    </row>
    <row r="662" spans="129:264">
      <c r="DY662" s="88"/>
      <c r="DZ662" s="86"/>
      <c r="HU662" s="88"/>
      <c r="HV662" s="86"/>
      <c r="IU662" s="88"/>
      <c r="IV662" s="86"/>
      <c r="JC662" s="88"/>
      <c r="JD662"/>
    </row>
    <row r="663" spans="129:264">
      <c r="DY663" s="88"/>
      <c r="DZ663" s="86"/>
      <c r="HU663" s="88"/>
      <c r="HV663" s="86"/>
      <c r="IU663" s="88"/>
      <c r="IV663" s="86"/>
      <c r="JC663" s="88"/>
      <c r="JD663"/>
    </row>
    <row r="664" spans="129:264">
      <c r="DY664" s="88"/>
      <c r="DZ664" s="86"/>
      <c r="HU664" s="88"/>
      <c r="HV664" s="86"/>
      <c r="IU664" s="88"/>
      <c r="IV664" s="86"/>
      <c r="JC664" s="88"/>
      <c r="JD664"/>
    </row>
    <row r="665" spans="129:264">
      <c r="DY665" s="88"/>
      <c r="DZ665" s="86"/>
      <c r="HU665" s="88"/>
      <c r="HV665" s="86"/>
      <c r="IU665" s="88"/>
      <c r="IV665" s="86"/>
      <c r="JC665" s="88"/>
      <c r="JD665"/>
    </row>
    <row r="666" spans="129:264">
      <c r="DY666" s="88"/>
      <c r="DZ666" s="86"/>
      <c r="HU666" s="88"/>
      <c r="HV666" s="86"/>
      <c r="IU666" s="88"/>
      <c r="IV666" s="86"/>
      <c r="JC666" s="88"/>
      <c r="JD666"/>
    </row>
    <row r="667" spans="129:264">
      <c r="DY667" s="88"/>
      <c r="DZ667" s="86"/>
      <c r="HU667" s="88"/>
      <c r="HV667" s="86"/>
      <c r="IU667" s="88"/>
      <c r="IV667" s="86"/>
      <c r="JC667" s="88"/>
      <c r="JD667"/>
    </row>
    <row r="668" spans="129:264">
      <c r="DY668" s="88"/>
      <c r="DZ668" s="86"/>
      <c r="HU668" s="88"/>
      <c r="HV668" s="86"/>
      <c r="IU668" s="88"/>
      <c r="IV668" s="86"/>
      <c r="JC668" s="88"/>
      <c r="JD668"/>
    </row>
    <row r="669" spans="129:264">
      <c r="DY669" s="88"/>
      <c r="DZ669" s="86"/>
      <c r="HU669" s="88"/>
      <c r="HV669" s="86"/>
      <c r="IU669" s="88"/>
      <c r="IV669" s="86"/>
      <c r="JC669" s="88"/>
      <c r="JD669"/>
    </row>
    <row r="670" spans="129:264">
      <c r="DY670" s="88"/>
      <c r="DZ670" s="86"/>
      <c r="HU670" s="88"/>
      <c r="HV670" s="86"/>
      <c r="IU670" s="88"/>
      <c r="IV670" s="86"/>
      <c r="JC670" s="88"/>
      <c r="JD670"/>
    </row>
    <row r="671" spans="129:264">
      <c r="DY671" s="88"/>
      <c r="DZ671" s="86"/>
      <c r="HU671" s="88"/>
      <c r="HV671" s="86"/>
      <c r="IU671" s="88"/>
      <c r="IV671" s="86"/>
      <c r="JC671" s="88"/>
      <c r="JD671"/>
    </row>
    <row r="672" spans="129:264">
      <c r="DY672" s="88"/>
      <c r="DZ672" s="86"/>
      <c r="HU672" s="88"/>
      <c r="HV672" s="86"/>
      <c r="IU672" s="88"/>
      <c r="IV672" s="86"/>
      <c r="JC672" s="88"/>
      <c r="JD672"/>
    </row>
    <row r="673" spans="129:264">
      <c r="DY673" s="88"/>
      <c r="DZ673" s="86"/>
      <c r="HU673" s="88"/>
      <c r="HV673" s="86"/>
      <c r="IU673" s="88"/>
      <c r="IV673" s="86"/>
      <c r="JC673" s="88"/>
      <c r="JD673"/>
    </row>
    <row r="674" spans="129:264">
      <c r="DY674" s="88"/>
      <c r="DZ674" s="86"/>
      <c r="HU674" s="88"/>
      <c r="HV674" s="86"/>
      <c r="IU674" s="88"/>
      <c r="IV674" s="86"/>
      <c r="JC674" s="88"/>
      <c r="JD674"/>
    </row>
    <row r="675" spans="129:264">
      <c r="DY675" s="88"/>
      <c r="DZ675" s="86"/>
      <c r="HU675" s="88"/>
      <c r="HV675" s="86"/>
      <c r="IU675" s="88"/>
      <c r="IV675" s="86"/>
      <c r="JC675" s="88"/>
      <c r="JD675"/>
    </row>
    <row r="676" spans="129:264">
      <c r="DY676" s="88"/>
      <c r="DZ676" s="86"/>
      <c r="HU676" s="88"/>
      <c r="HV676" s="86"/>
      <c r="IU676" s="88"/>
      <c r="IV676" s="86"/>
      <c r="JC676" s="88"/>
      <c r="JD676"/>
    </row>
    <row r="677" spans="129:264">
      <c r="DY677" s="88"/>
      <c r="DZ677" s="86"/>
      <c r="HU677" s="88"/>
      <c r="HV677" s="86"/>
      <c r="IU677" s="88"/>
      <c r="IV677" s="86"/>
      <c r="JC677" s="88"/>
      <c r="JD677"/>
    </row>
    <row r="678" spans="129:264">
      <c r="DY678" s="88"/>
      <c r="DZ678" s="86"/>
      <c r="HU678" s="88"/>
      <c r="HV678" s="86"/>
      <c r="IU678" s="88"/>
      <c r="IV678" s="86"/>
      <c r="JC678" s="88"/>
      <c r="JD678"/>
    </row>
    <row r="679" spans="129:264">
      <c r="DY679" s="88"/>
      <c r="DZ679" s="86"/>
      <c r="HU679" s="88"/>
      <c r="HV679" s="86"/>
      <c r="IU679" s="88"/>
      <c r="IV679" s="86"/>
      <c r="JC679" s="88"/>
      <c r="JD679"/>
    </row>
    <row r="680" spans="129:264">
      <c r="DY680" s="88"/>
      <c r="DZ680" s="86"/>
      <c r="HU680" s="88"/>
      <c r="HV680" s="86"/>
      <c r="IU680" s="88"/>
      <c r="IV680" s="86"/>
      <c r="JC680" s="88"/>
      <c r="JD680"/>
    </row>
    <row r="681" spans="129:264">
      <c r="DY681" s="88"/>
      <c r="DZ681" s="86"/>
      <c r="HU681" s="88"/>
      <c r="HV681" s="86"/>
      <c r="IU681" s="88"/>
      <c r="IV681" s="86"/>
      <c r="JC681" s="88"/>
      <c r="JD681"/>
    </row>
    <row r="682" spans="129:264">
      <c r="DY682" s="88"/>
      <c r="DZ682" s="86"/>
      <c r="HU682" s="88"/>
      <c r="HV682" s="86"/>
      <c r="IU682" s="88"/>
      <c r="IV682" s="86"/>
      <c r="JC682" s="88"/>
      <c r="JD682"/>
    </row>
    <row r="683" spans="129:264">
      <c r="DY683" s="88"/>
      <c r="DZ683" s="86"/>
      <c r="HU683" s="88"/>
      <c r="HV683" s="86"/>
      <c r="IU683" s="88"/>
      <c r="IV683" s="86"/>
      <c r="JC683" s="88"/>
      <c r="JD683"/>
    </row>
    <row r="684" spans="129:264">
      <c r="DY684" s="88"/>
      <c r="DZ684" s="86"/>
      <c r="HU684" s="88"/>
      <c r="HV684" s="86"/>
      <c r="IU684" s="88"/>
      <c r="IV684" s="86"/>
      <c r="JC684" s="88"/>
      <c r="JD684"/>
    </row>
    <row r="685" spans="129:264">
      <c r="DY685" s="88"/>
      <c r="DZ685" s="86"/>
      <c r="HU685" s="88"/>
      <c r="HV685" s="86"/>
      <c r="IU685" s="88"/>
      <c r="IV685" s="86"/>
      <c r="JC685" s="88"/>
      <c r="JD685"/>
    </row>
    <row r="686" spans="129:264">
      <c r="DY686" s="88"/>
      <c r="DZ686" s="86"/>
      <c r="HU686" s="88"/>
      <c r="HV686" s="86"/>
      <c r="IU686" s="88"/>
      <c r="IV686" s="86"/>
      <c r="JC686" s="88"/>
      <c r="JD686"/>
    </row>
    <row r="687" spans="129:264">
      <c r="DY687" s="88"/>
      <c r="DZ687" s="86"/>
      <c r="HU687" s="88"/>
      <c r="HV687" s="86"/>
      <c r="IU687" s="88"/>
      <c r="IV687" s="86"/>
      <c r="JC687" s="88"/>
      <c r="JD687"/>
    </row>
    <row r="688" spans="129:264">
      <c r="DY688" s="88"/>
      <c r="DZ688" s="86"/>
      <c r="HU688" s="88"/>
      <c r="HV688" s="86"/>
      <c r="IU688" s="88"/>
      <c r="IV688" s="86"/>
      <c r="JC688" s="88"/>
      <c r="JD688"/>
    </row>
    <row r="689" spans="129:264">
      <c r="DY689" s="88"/>
      <c r="DZ689" s="86"/>
      <c r="HU689" s="88"/>
      <c r="HV689" s="86"/>
      <c r="IU689" s="88"/>
      <c r="IV689" s="86"/>
      <c r="JC689" s="88"/>
      <c r="JD689"/>
    </row>
    <row r="690" spans="129:264">
      <c r="DY690" s="88"/>
      <c r="DZ690" s="86"/>
      <c r="HU690" s="88"/>
      <c r="HV690" s="86"/>
      <c r="IU690" s="88"/>
      <c r="IV690" s="86"/>
      <c r="JC690" s="88"/>
      <c r="JD690"/>
    </row>
    <row r="691" spans="129:264">
      <c r="DY691" s="88"/>
      <c r="DZ691" s="86"/>
      <c r="HU691" s="88"/>
      <c r="HV691" s="86"/>
      <c r="IU691" s="88"/>
      <c r="IV691" s="86"/>
      <c r="JC691" s="88"/>
      <c r="JD691"/>
    </row>
    <row r="692" spans="129:264">
      <c r="DY692" s="88"/>
      <c r="DZ692" s="86"/>
      <c r="HU692" s="88"/>
      <c r="HV692" s="86"/>
      <c r="IU692" s="88"/>
      <c r="IV692" s="86"/>
      <c r="JC692" s="88"/>
      <c r="JD692"/>
    </row>
    <row r="693" spans="129:264">
      <c r="DY693" s="88"/>
      <c r="DZ693" s="86"/>
      <c r="HU693" s="88"/>
      <c r="HV693" s="86"/>
      <c r="IU693" s="88"/>
      <c r="IV693" s="86"/>
      <c r="JC693" s="88"/>
      <c r="JD693"/>
    </row>
    <row r="694" spans="129:264">
      <c r="DY694" s="88"/>
      <c r="DZ694" s="86"/>
      <c r="HU694" s="88"/>
      <c r="HV694" s="86"/>
      <c r="IU694" s="88"/>
      <c r="IV694" s="86"/>
      <c r="JC694" s="88"/>
      <c r="JD694"/>
    </row>
    <row r="695" spans="129:264">
      <c r="DY695" s="88"/>
      <c r="DZ695" s="86"/>
      <c r="HU695" s="88"/>
      <c r="HV695" s="86"/>
      <c r="IU695" s="88"/>
      <c r="IV695" s="86"/>
      <c r="JC695" s="88"/>
      <c r="JD695"/>
    </row>
    <row r="696" spans="129:264">
      <c r="DY696" s="88"/>
      <c r="DZ696" s="86"/>
      <c r="HU696" s="88"/>
      <c r="HV696" s="86"/>
      <c r="IU696" s="88"/>
      <c r="IV696" s="86"/>
      <c r="JC696" s="88"/>
      <c r="JD696"/>
    </row>
    <row r="697" spans="129:264">
      <c r="DY697" s="88"/>
      <c r="DZ697" s="86"/>
      <c r="HU697" s="88"/>
      <c r="HV697" s="86"/>
      <c r="IU697" s="88"/>
      <c r="IV697" s="86"/>
      <c r="JC697" s="88"/>
      <c r="JD697"/>
    </row>
    <row r="698" spans="129:264">
      <c r="DY698" s="88"/>
      <c r="DZ698" s="86"/>
      <c r="HU698" s="88"/>
      <c r="HV698" s="86"/>
      <c r="IU698" s="88"/>
      <c r="IV698" s="86"/>
      <c r="JC698" s="88"/>
      <c r="JD698"/>
    </row>
    <row r="699" spans="129:264">
      <c r="DY699" s="88"/>
      <c r="DZ699" s="86"/>
      <c r="HU699" s="88"/>
      <c r="HV699" s="86"/>
      <c r="IU699" s="88"/>
      <c r="IV699" s="86"/>
      <c r="JC699" s="88"/>
      <c r="JD699"/>
    </row>
    <row r="700" spans="129:264">
      <c r="DY700" s="88"/>
      <c r="DZ700" s="86"/>
      <c r="HU700" s="88"/>
      <c r="HV700" s="86"/>
      <c r="IU700" s="88"/>
      <c r="IV700" s="86"/>
      <c r="JC700" s="88"/>
      <c r="JD700"/>
    </row>
    <row r="701" spans="129:264">
      <c r="DY701" s="88"/>
      <c r="DZ701" s="86"/>
      <c r="HU701" s="88"/>
      <c r="HV701" s="86"/>
      <c r="IU701" s="88"/>
      <c r="IV701" s="86"/>
      <c r="JC701" s="88"/>
      <c r="JD701"/>
    </row>
    <row r="702" spans="129:264">
      <c r="DY702" s="88"/>
      <c r="DZ702" s="86"/>
      <c r="HU702" s="88"/>
      <c r="HV702" s="86"/>
      <c r="IU702" s="88"/>
      <c r="IV702" s="86"/>
      <c r="JC702" s="88"/>
      <c r="JD702"/>
    </row>
    <row r="703" spans="129:264">
      <c r="DY703" s="88"/>
      <c r="DZ703" s="86"/>
      <c r="HU703" s="88"/>
      <c r="HV703" s="86"/>
      <c r="IU703" s="88"/>
      <c r="IV703" s="86"/>
      <c r="JC703" s="88"/>
      <c r="JD703"/>
    </row>
    <row r="704" spans="129:264">
      <c r="DY704" s="88"/>
      <c r="DZ704" s="86"/>
      <c r="HU704" s="88"/>
      <c r="HV704" s="86"/>
      <c r="IU704" s="88"/>
      <c r="IV704" s="86"/>
      <c r="JC704" s="88"/>
      <c r="JD704"/>
    </row>
    <row r="705" spans="129:264">
      <c r="DY705" s="88"/>
      <c r="DZ705" s="86"/>
      <c r="HU705" s="88"/>
      <c r="HV705" s="86"/>
      <c r="IU705" s="88"/>
      <c r="IV705" s="86"/>
      <c r="JC705" s="88"/>
      <c r="JD705"/>
    </row>
    <row r="706" spans="129:264">
      <c r="DY706" s="88"/>
      <c r="DZ706" s="86"/>
      <c r="HU706" s="88"/>
      <c r="HV706" s="86"/>
      <c r="IU706" s="88"/>
      <c r="IV706" s="86"/>
      <c r="JC706" s="88"/>
      <c r="JD706"/>
    </row>
    <row r="707" spans="129:264">
      <c r="DY707" s="88"/>
      <c r="DZ707" s="86"/>
      <c r="HU707" s="88"/>
      <c r="HV707" s="86"/>
      <c r="IU707" s="88"/>
      <c r="IV707" s="86"/>
      <c r="JC707" s="88"/>
      <c r="JD707"/>
    </row>
    <row r="708" spans="129:264">
      <c r="DY708" s="88"/>
      <c r="DZ708" s="86"/>
      <c r="HU708" s="88"/>
      <c r="HV708" s="86"/>
      <c r="IU708" s="88"/>
      <c r="IV708" s="86"/>
      <c r="JC708" s="88"/>
      <c r="JD708"/>
    </row>
    <row r="709" spans="129:264">
      <c r="DY709" s="88"/>
      <c r="DZ709" s="86"/>
      <c r="HU709" s="88"/>
      <c r="HV709" s="86"/>
      <c r="IU709" s="88"/>
      <c r="IV709" s="86"/>
      <c r="JC709" s="88"/>
      <c r="JD709"/>
    </row>
    <row r="710" spans="129:264">
      <c r="DY710" s="88"/>
      <c r="DZ710" s="86"/>
      <c r="HU710" s="88"/>
      <c r="HV710" s="86"/>
      <c r="IU710" s="88"/>
      <c r="IV710" s="86"/>
      <c r="JC710" s="88"/>
      <c r="JD710"/>
    </row>
    <row r="711" spans="129:264">
      <c r="DY711" s="88"/>
      <c r="DZ711" s="86"/>
      <c r="HU711" s="88"/>
      <c r="HV711" s="86"/>
      <c r="IU711" s="88"/>
      <c r="IV711" s="86"/>
      <c r="JC711" s="88"/>
      <c r="JD711"/>
    </row>
    <row r="712" spans="129:264">
      <c r="DY712" s="88"/>
      <c r="DZ712" s="86"/>
      <c r="HU712" s="88"/>
      <c r="HV712" s="86"/>
      <c r="IU712" s="88"/>
      <c r="IV712" s="86"/>
      <c r="JC712" s="88"/>
      <c r="JD712"/>
    </row>
    <row r="713" spans="129:264">
      <c r="DY713" s="88"/>
      <c r="DZ713" s="86"/>
      <c r="HU713" s="88"/>
      <c r="HV713" s="86"/>
      <c r="IU713" s="88"/>
      <c r="IV713" s="86"/>
      <c r="JC713" s="88"/>
      <c r="JD713"/>
    </row>
    <row r="714" spans="129:264">
      <c r="DY714" s="88"/>
      <c r="DZ714" s="86"/>
      <c r="HU714" s="88"/>
      <c r="HV714" s="86"/>
      <c r="IU714" s="88"/>
      <c r="IV714" s="86"/>
      <c r="JC714" s="88"/>
      <c r="JD714"/>
    </row>
    <row r="715" spans="129:264">
      <c r="DY715" s="88"/>
      <c r="DZ715" s="86"/>
      <c r="HU715" s="88"/>
      <c r="HV715" s="86"/>
      <c r="IU715" s="88"/>
      <c r="IV715" s="86"/>
      <c r="JC715" s="88"/>
      <c r="JD715"/>
    </row>
    <row r="716" spans="129:264">
      <c r="DY716" s="88"/>
      <c r="DZ716" s="86"/>
      <c r="HU716" s="88"/>
      <c r="HV716" s="86"/>
      <c r="IU716" s="88"/>
      <c r="IV716" s="86"/>
      <c r="JC716" s="88"/>
      <c r="JD716"/>
    </row>
    <row r="717" spans="129:264">
      <c r="DY717" s="88"/>
      <c r="DZ717" s="86"/>
      <c r="HU717" s="88"/>
      <c r="HV717" s="86"/>
      <c r="IU717" s="88"/>
      <c r="IV717" s="86"/>
      <c r="JC717" s="88"/>
      <c r="JD717"/>
    </row>
    <row r="718" spans="129:264">
      <c r="DY718" s="88"/>
      <c r="DZ718" s="86"/>
      <c r="HU718" s="88"/>
      <c r="HV718" s="86"/>
      <c r="IU718" s="88"/>
      <c r="IV718" s="86"/>
      <c r="JC718" s="88"/>
      <c r="JD718"/>
    </row>
    <row r="719" spans="129:264">
      <c r="DY719" s="88"/>
      <c r="DZ719" s="86"/>
      <c r="HU719" s="88"/>
      <c r="HV719" s="86"/>
      <c r="IU719" s="88"/>
      <c r="IV719" s="86"/>
      <c r="JC719" s="88"/>
      <c r="JD719"/>
    </row>
    <row r="720" spans="129:264">
      <c r="DY720" s="88"/>
      <c r="DZ720" s="86"/>
      <c r="HU720" s="88"/>
      <c r="HV720" s="86"/>
      <c r="IU720" s="88"/>
      <c r="IV720" s="86"/>
      <c r="JC720" s="88"/>
      <c r="JD720"/>
    </row>
    <row r="721" spans="129:264">
      <c r="DY721" s="88"/>
      <c r="DZ721" s="86"/>
      <c r="HU721" s="88"/>
      <c r="HV721" s="86"/>
      <c r="IU721" s="88"/>
      <c r="IV721" s="86"/>
      <c r="JC721" s="88"/>
      <c r="JD721"/>
    </row>
    <row r="722" spans="129:264">
      <c r="DY722" s="88"/>
      <c r="DZ722" s="86"/>
      <c r="HU722" s="88"/>
      <c r="HV722" s="86"/>
      <c r="IU722" s="88"/>
      <c r="IV722" s="86"/>
      <c r="JC722" s="88"/>
      <c r="JD722"/>
    </row>
    <row r="723" spans="129:264">
      <c r="DY723" s="88"/>
      <c r="DZ723" s="86"/>
      <c r="HU723" s="88"/>
      <c r="HV723" s="86"/>
      <c r="IU723" s="88"/>
      <c r="IV723" s="86"/>
      <c r="JC723" s="88"/>
      <c r="JD723"/>
    </row>
    <row r="724" spans="129:264">
      <c r="DY724" s="88"/>
      <c r="DZ724" s="86"/>
      <c r="HU724" s="88"/>
      <c r="HV724" s="86"/>
      <c r="IU724" s="88"/>
      <c r="IV724" s="86"/>
      <c r="JC724" s="88"/>
      <c r="JD724"/>
    </row>
    <row r="725" spans="129:264">
      <c r="DY725" s="88"/>
      <c r="DZ725" s="86"/>
      <c r="HU725" s="88"/>
      <c r="HV725" s="86"/>
      <c r="IU725" s="88"/>
      <c r="IV725" s="86"/>
      <c r="JC725" s="88"/>
      <c r="JD725"/>
    </row>
    <row r="726" spans="129:264">
      <c r="DY726" s="88"/>
      <c r="DZ726" s="86"/>
      <c r="HU726" s="88"/>
      <c r="HV726" s="86"/>
      <c r="IU726" s="88"/>
      <c r="IV726" s="86"/>
      <c r="JC726" s="88"/>
      <c r="JD726"/>
    </row>
    <row r="727" spans="129:264">
      <c r="DY727" s="88"/>
      <c r="DZ727" s="86"/>
      <c r="HU727" s="88"/>
      <c r="HV727" s="86"/>
      <c r="IU727" s="88"/>
      <c r="IV727" s="86"/>
      <c r="JC727" s="88"/>
      <c r="JD727"/>
    </row>
    <row r="728" spans="129:264">
      <c r="DY728" s="88"/>
      <c r="DZ728" s="86"/>
      <c r="HU728" s="88"/>
      <c r="HV728" s="86"/>
      <c r="IU728" s="88"/>
      <c r="IV728" s="86"/>
      <c r="JC728" s="88"/>
      <c r="JD728"/>
    </row>
    <row r="729" spans="129:264">
      <c r="DY729" s="88"/>
      <c r="DZ729" s="86"/>
      <c r="HU729" s="88"/>
      <c r="HV729" s="86"/>
      <c r="IU729" s="88"/>
      <c r="IV729" s="86"/>
      <c r="JC729" s="88"/>
      <c r="JD729"/>
    </row>
    <row r="730" spans="129:264">
      <c r="DY730" s="88"/>
      <c r="DZ730" s="86"/>
      <c r="HU730" s="88"/>
      <c r="HV730" s="86"/>
      <c r="IU730" s="88"/>
      <c r="IV730" s="86"/>
      <c r="JC730" s="88"/>
      <c r="JD730"/>
    </row>
    <row r="731" spans="129:264">
      <c r="DY731" s="88"/>
      <c r="DZ731" s="86"/>
      <c r="HU731" s="88"/>
      <c r="HV731" s="86"/>
      <c r="IU731" s="88"/>
      <c r="IV731" s="86"/>
      <c r="JC731" s="88"/>
      <c r="JD731"/>
    </row>
    <row r="732" spans="129:264">
      <c r="DY732" s="88"/>
      <c r="DZ732" s="86"/>
      <c r="HU732" s="88"/>
      <c r="HV732" s="86"/>
      <c r="IU732" s="88"/>
      <c r="IV732" s="86"/>
      <c r="JC732" s="88"/>
      <c r="JD732"/>
    </row>
    <row r="733" spans="129:264">
      <c r="DY733" s="88"/>
      <c r="DZ733" s="86"/>
      <c r="HU733" s="88"/>
      <c r="HV733" s="86"/>
      <c r="IU733" s="88"/>
      <c r="IV733" s="86"/>
      <c r="JC733" s="88"/>
      <c r="JD733"/>
    </row>
    <row r="734" spans="129:264">
      <c r="DY734" s="88"/>
      <c r="DZ734" s="86"/>
      <c r="HU734" s="88"/>
      <c r="HV734" s="86"/>
      <c r="IU734" s="88"/>
      <c r="IV734" s="86"/>
      <c r="JC734" s="88"/>
      <c r="JD734"/>
    </row>
    <row r="735" spans="129:264">
      <c r="DY735" s="88"/>
      <c r="DZ735" s="86"/>
      <c r="HU735" s="88"/>
      <c r="HV735" s="86"/>
      <c r="IU735" s="88"/>
      <c r="IV735" s="86"/>
      <c r="JC735" s="88"/>
      <c r="JD735"/>
    </row>
    <row r="736" spans="129:264">
      <c r="DY736" s="88"/>
      <c r="DZ736" s="86"/>
      <c r="HU736" s="88"/>
      <c r="HV736" s="86"/>
      <c r="IU736" s="88"/>
      <c r="IV736" s="86"/>
      <c r="JC736" s="88"/>
      <c r="JD736"/>
    </row>
    <row r="737" spans="129:264">
      <c r="DY737" s="88"/>
      <c r="DZ737" s="86"/>
      <c r="HU737" s="88"/>
      <c r="HV737" s="86"/>
      <c r="IU737" s="88"/>
      <c r="IV737" s="86"/>
      <c r="JC737" s="88"/>
      <c r="JD737"/>
    </row>
    <row r="738" spans="129:264">
      <c r="DY738" s="88"/>
      <c r="DZ738" s="86"/>
      <c r="HU738" s="88"/>
      <c r="HV738" s="86"/>
      <c r="IU738" s="88"/>
      <c r="IV738" s="86"/>
      <c r="JC738" s="88"/>
      <c r="JD738"/>
    </row>
    <row r="739" spans="129:264">
      <c r="DY739" s="88"/>
      <c r="DZ739" s="86"/>
      <c r="HU739" s="88"/>
      <c r="HV739" s="86"/>
      <c r="IU739" s="88"/>
      <c r="IV739" s="86"/>
      <c r="JC739" s="88"/>
      <c r="JD739"/>
    </row>
    <row r="740" spans="129:264">
      <c r="DY740" s="88"/>
      <c r="DZ740" s="86"/>
      <c r="HU740" s="88"/>
      <c r="HV740" s="86"/>
      <c r="IU740" s="88"/>
      <c r="IV740" s="86"/>
      <c r="JC740" s="88"/>
      <c r="JD740"/>
    </row>
    <row r="741" spans="129:264">
      <c r="DY741" s="88"/>
      <c r="DZ741" s="86"/>
      <c r="HU741" s="88"/>
      <c r="HV741" s="86"/>
      <c r="IU741" s="88"/>
      <c r="IV741" s="86"/>
      <c r="JC741" s="88"/>
      <c r="JD741"/>
    </row>
    <row r="742" spans="129:264">
      <c r="DY742" s="88"/>
      <c r="DZ742" s="86"/>
      <c r="HU742" s="88"/>
      <c r="HV742" s="86"/>
      <c r="IU742" s="88"/>
      <c r="IV742" s="86"/>
      <c r="JC742" s="88"/>
      <c r="JD742"/>
    </row>
    <row r="743" spans="129:264">
      <c r="DY743" s="88"/>
      <c r="DZ743" s="86"/>
      <c r="HU743" s="88"/>
      <c r="HV743" s="86"/>
      <c r="IU743" s="88"/>
      <c r="IV743" s="86"/>
      <c r="JC743" s="88"/>
      <c r="JD743"/>
    </row>
    <row r="744" spans="129:264">
      <c r="DY744" s="88"/>
      <c r="DZ744" s="86"/>
      <c r="HU744" s="88"/>
      <c r="HV744" s="86"/>
      <c r="IU744" s="88"/>
      <c r="IV744" s="86"/>
      <c r="JC744" s="88"/>
      <c r="JD744"/>
    </row>
    <row r="745" spans="129:264">
      <c r="DY745" s="88"/>
      <c r="DZ745" s="86"/>
      <c r="HU745" s="88"/>
      <c r="HV745" s="86"/>
      <c r="IU745" s="88"/>
      <c r="IV745" s="86"/>
      <c r="JC745" s="88"/>
      <c r="JD745"/>
    </row>
    <row r="746" spans="129:264">
      <c r="DY746" s="88"/>
      <c r="DZ746" s="86"/>
      <c r="HU746" s="88"/>
      <c r="HV746" s="86"/>
      <c r="IU746" s="88"/>
      <c r="IV746" s="86"/>
      <c r="JC746" s="88"/>
      <c r="JD746"/>
    </row>
    <row r="747" spans="129:264">
      <c r="DY747" s="88"/>
      <c r="DZ747" s="86"/>
      <c r="HU747" s="88"/>
      <c r="HV747" s="86"/>
      <c r="IU747" s="88"/>
      <c r="IV747" s="86"/>
      <c r="JC747" s="88"/>
      <c r="JD747"/>
    </row>
    <row r="748" spans="129:264">
      <c r="DY748" s="88"/>
      <c r="DZ748" s="86"/>
      <c r="HU748" s="88"/>
      <c r="HV748" s="86"/>
      <c r="IU748" s="88"/>
      <c r="IV748" s="86"/>
      <c r="JC748" s="88"/>
      <c r="JD748"/>
    </row>
    <row r="749" spans="129:264">
      <c r="DY749" s="88"/>
      <c r="DZ749" s="86"/>
      <c r="HU749" s="88"/>
      <c r="HV749" s="86"/>
      <c r="IU749" s="88"/>
      <c r="IV749" s="86"/>
      <c r="JC749" s="88"/>
      <c r="JD749"/>
    </row>
    <row r="750" spans="129:264">
      <c r="DY750" s="88"/>
      <c r="DZ750" s="86"/>
      <c r="HU750" s="88"/>
      <c r="HV750" s="86"/>
      <c r="IU750" s="88"/>
      <c r="IV750" s="86"/>
      <c r="JC750" s="88"/>
      <c r="JD750"/>
    </row>
    <row r="751" spans="129:264">
      <c r="DY751" s="88"/>
      <c r="DZ751" s="86"/>
      <c r="HU751" s="88"/>
      <c r="HV751" s="86"/>
      <c r="IU751" s="88"/>
      <c r="IV751" s="86"/>
      <c r="JC751" s="88"/>
      <c r="JD751"/>
    </row>
    <row r="752" spans="129:264">
      <c r="DY752" s="88"/>
      <c r="DZ752" s="86"/>
      <c r="HU752" s="88"/>
      <c r="HV752" s="86"/>
      <c r="IU752" s="88"/>
      <c r="IV752" s="86"/>
      <c r="JC752" s="88"/>
      <c r="JD752"/>
    </row>
    <row r="753" spans="129:264">
      <c r="DY753" s="88"/>
      <c r="DZ753" s="86"/>
      <c r="HU753" s="88"/>
      <c r="HV753" s="86"/>
      <c r="IU753" s="88"/>
      <c r="IV753" s="86"/>
      <c r="JC753" s="88"/>
      <c r="JD753"/>
    </row>
    <row r="754" spans="129:264">
      <c r="DY754" s="88"/>
      <c r="DZ754" s="86"/>
      <c r="HU754" s="88"/>
      <c r="HV754" s="86"/>
      <c r="IU754" s="88"/>
      <c r="IV754" s="86"/>
      <c r="JC754" s="88"/>
      <c r="JD754"/>
    </row>
    <row r="755" spans="129:264">
      <c r="DY755" s="88"/>
      <c r="DZ755" s="86"/>
      <c r="HU755" s="88"/>
      <c r="HV755" s="86"/>
      <c r="IU755" s="88"/>
      <c r="IV755" s="86"/>
      <c r="JC755" s="88"/>
      <c r="JD755"/>
    </row>
    <row r="756" spans="129:264">
      <c r="DY756" s="88"/>
      <c r="DZ756" s="86"/>
      <c r="HU756" s="88"/>
      <c r="HV756" s="86"/>
      <c r="IU756" s="88"/>
      <c r="IV756" s="86"/>
      <c r="JC756" s="88"/>
      <c r="JD756"/>
    </row>
    <row r="757" spans="129:264">
      <c r="DY757" s="88"/>
      <c r="DZ757" s="86"/>
      <c r="HU757" s="88"/>
      <c r="HV757" s="86"/>
      <c r="IU757" s="88"/>
      <c r="IV757" s="86"/>
      <c r="JC757" s="88"/>
      <c r="JD757"/>
    </row>
    <row r="758" spans="129:264">
      <c r="DY758" s="88"/>
      <c r="DZ758" s="86"/>
      <c r="HU758" s="88"/>
      <c r="HV758" s="86"/>
      <c r="IU758" s="88"/>
      <c r="IV758" s="86"/>
      <c r="JC758" s="88"/>
      <c r="JD758"/>
    </row>
    <row r="759" spans="129:264">
      <c r="DY759" s="88"/>
      <c r="DZ759" s="86"/>
      <c r="HU759" s="88"/>
      <c r="HV759" s="86"/>
      <c r="IU759" s="88"/>
      <c r="IV759" s="86"/>
      <c r="JC759" s="88"/>
      <c r="JD759"/>
    </row>
    <row r="760" spans="129:264">
      <c r="DY760" s="88"/>
      <c r="DZ760" s="86"/>
      <c r="HU760" s="88"/>
      <c r="HV760" s="86"/>
      <c r="IU760" s="88"/>
      <c r="IV760" s="86"/>
      <c r="JC760" s="88"/>
      <c r="JD760"/>
    </row>
    <row r="761" spans="129:264">
      <c r="DY761" s="88"/>
      <c r="DZ761" s="86"/>
      <c r="HU761" s="88"/>
      <c r="HV761" s="86"/>
      <c r="IU761" s="88"/>
      <c r="IV761" s="86"/>
      <c r="JC761" s="88"/>
      <c r="JD761"/>
    </row>
    <row r="762" spans="129:264">
      <c r="DY762" s="88"/>
      <c r="DZ762" s="86"/>
      <c r="HU762" s="88"/>
      <c r="HV762" s="86"/>
      <c r="IU762" s="88"/>
      <c r="IV762" s="86"/>
      <c r="JC762" s="88"/>
      <c r="JD762"/>
    </row>
    <row r="763" spans="129:264">
      <c r="DY763" s="88"/>
      <c r="DZ763" s="86"/>
      <c r="HU763" s="88"/>
      <c r="HV763" s="86"/>
      <c r="IU763" s="88"/>
      <c r="IV763" s="86"/>
      <c r="JC763" s="88"/>
      <c r="JD763"/>
    </row>
    <row r="764" spans="129:264">
      <c r="DY764" s="88"/>
      <c r="DZ764" s="86"/>
      <c r="HU764" s="88"/>
      <c r="HV764" s="86"/>
      <c r="IU764" s="88"/>
      <c r="IV764" s="86"/>
      <c r="JC764" s="88"/>
      <c r="JD764"/>
    </row>
    <row r="765" spans="129:264">
      <c r="DY765" s="88"/>
      <c r="DZ765" s="86"/>
      <c r="HU765" s="88"/>
      <c r="HV765" s="86"/>
      <c r="IU765" s="88"/>
      <c r="IV765" s="86"/>
      <c r="JC765" s="88"/>
      <c r="JD765"/>
    </row>
    <row r="766" spans="129:264">
      <c r="DY766" s="88"/>
      <c r="DZ766" s="86"/>
      <c r="HU766" s="88"/>
      <c r="HV766" s="86"/>
      <c r="IU766" s="88"/>
      <c r="IV766" s="86"/>
      <c r="JC766" s="88"/>
      <c r="JD766"/>
    </row>
    <row r="767" spans="129:264">
      <c r="DY767" s="88"/>
      <c r="DZ767" s="86"/>
      <c r="HU767" s="88"/>
      <c r="HV767" s="86"/>
      <c r="IU767" s="88"/>
      <c r="IV767" s="86"/>
      <c r="JC767" s="88"/>
      <c r="JD767"/>
    </row>
    <row r="768" spans="129:264">
      <c r="DY768" s="88"/>
      <c r="DZ768" s="86"/>
      <c r="HU768" s="88"/>
      <c r="HV768" s="86"/>
      <c r="IU768" s="88"/>
      <c r="IV768" s="86"/>
      <c r="JC768" s="88"/>
      <c r="JD768"/>
    </row>
    <row r="769" spans="129:264">
      <c r="DY769" s="88"/>
      <c r="DZ769" s="86"/>
      <c r="HU769" s="88"/>
      <c r="HV769" s="86"/>
      <c r="IU769" s="88"/>
      <c r="IV769" s="86"/>
      <c r="JC769" s="88"/>
      <c r="JD769"/>
    </row>
    <row r="770" spans="129:264">
      <c r="DY770" s="88"/>
      <c r="DZ770" s="86"/>
      <c r="HU770" s="88"/>
      <c r="HV770" s="86"/>
      <c r="IU770" s="88"/>
      <c r="IV770" s="86"/>
      <c r="JC770" s="88"/>
      <c r="JD770"/>
    </row>
    <row r="771" spans="129:264">
      <c r="DY771" s="88"/>
      <c r="DZ771" s="86"/>
      <c r="HU771" s="88"/>
      <c r="HV771" s="86"/>
      <c r="IU771" s="88"/>
      <c r="IV771" s="86"/>
      <c r="JC771" s="88"/>
      <c r="JD771"/>
    </row>
    <row r="772" spans="129:264">
      <c r="DY772" s="88"/>
      <c r="DZ772" s="86"/>
      <c r="HU772" s="88"/>
      <c r="HV772" s="86"/>
      <c r="IU772" s="88"/>
      <c r="IV772" s="86"/>
      <c r="JC772" s="88"/>
      <c r="JD772"/>
    </row>
    <row r="773" spans="129:264">
      <c r="DY773" s="88"/>
      <c r="DZ773" s="86"/>
      <c r="HU773" s="88"/>
      <c r="HV773" s="86"/>
      <c r="IU773" s="88"/>
      <c r="IV773" s="86"/>
      <c r="JC773" s="88"/>
      <c r="JD773"/>
    </row>
    <row r="774" spans="129:264">
      <c r="DY774" s="88"/>
      <c r="DZ774" s="86"/>
      <c r="HU774" s="88"/>
      <c r="HV774" s="86"/>
      <c r="IU774" s="88"/>
      <c r="IV774" s="86"/>
      <c r="JC774" s="88"/>
      <c r="JD774"/>
    </row>
    <row r="775" spans="129:264">
      <c r="DY775" s="88"/>
      <c r="DZ775" s="86"/>
      <c r="HU775" s="88"/>
      <c r="HV775" s="86"/>
      <c r="IU775" s="88"/>
      <c r="IV775" s="86"/>
      <c r="JC775" s="88"/>
      <c r="JD775"/>
    </row>
    <row r="776" spans="129:264">
      <c r="DY776" s="88"/>
      <c r="DZ776" s="86"/>
      <c r="HU776" s="88"/>
      <c r="HV776" s="86"/>
      <c r="IU776" s="88"/>
      <c r="IV776" s="86"/>
      <c r="JC776" s="88"/>
      <c r="JD776"/>
    </row>
    <row r="777" spans="129:264">
      <c r="DY777" s="88"/>
      <c r="DZ777" s="86"/>
      <c r="HU777" s="88"/>
      <c r="HV777" s="86"/>
      <c r="IU777" s="88"/>
      <c r="IV777" s="86"/>
      <c r="JC777" s="88"/>
      <c r="JD777"/>
    </row>
    <row r="778" spans="129:264">
      <c r="DY778" s="88"/>
      <c r="DZ778" s="86"/>
      <c r="HU778" s="88"/>
      <c r="HV778" s="86"/>
      <c r="IU778" s="88"/>
      <c r="IV778" s="86"/>
      <c r="JC778" s="88"/>
      <c r="JD778"/>
    </row>
    <row r="779" spans="129:264">
      <c r="DY779" s="88"/>
      <c r="DZ779" s="86"/>
      <c r="HU779" s="88"/>
      <c r="HV779" s="86"/>
      <c r="IU779" s="88"/>
      <c r="IV779" s="86"/>
      <c r="JC779" s="88"/>
      <c r="JD779"/>
    </row>
    <row r="780" spans="129:264">
      <c r="DY780" s="88"/>
      <c r="DZ780" s="86"/>
      <c r="HU780" s="88"/>
      <c r="HV780" s="86"/>
      <c r="IU780" s="88"/>
      <c r="IV780" s="86"/>
      <c r="JC780" s="88"/>
      <c r="JD780"/>
    </row>
    <row r="781" spans="129:264">
      <c r="DY781" s="88"/>
      <c r="DZ781" s="86"/>
      <c r="HU781" s="88"/>
      <c r="HV781" s="86"/>
      <c r="IU781" s="88"/>
      <c r="IV781" s="86"/>
      <c r="JC781" s="88"/>
      <c r="JD781"/>
    </row>
    <row r="782" spans="129:264">
      <c r="DY782" s="88"/>
      <c r="DZ782" s="86"/>
      <c r="HU782" s="88"/>
      <c r="HV782" s="86"/>
      <c r="IU782" s="88"/>
      <c r="IV782" s="86"/>
      <c r="JC782" s="88"/>
      <c r="JD782"/>
    </row>
    <row r="783" spans="129:264">
      <c r="DY783" s="88"/>
      <c r="DZ783" s="86"/>
      <c r="HU783" s="88"/>
      <c r="HV783" s="86"/>
      <c r="IU783" s="88"/>
      <c r="IV783" s="86"/>
      <c r="JC783" s="88"/>
      <c r="JD783"/>
    </row>
    <row r="784" spans="129:264">
      <c r="DY784" s="88"/>
      <c r="DZ784" s="86"/>
      <c r="HU784" s="88"/>
      <c r="HV784" s="86"/>
      <c r="IU784" s="88"/>
      <c r="IV784" s="86"/>
      <c r="JC784" s="88"/>
      <c r="JD784"/>
    </row>
    <row r="785" spans="129:264">
      <c r="DY785" s="88"/>
      <c r="DZ785" s="86"/>
      <c r="HU785" s="88"/>
      <c r="HV785" s="86"/>
      <c r="IU785" s="88"/>
      <c r="IV785" s="86"/>
      <c r="JC785" s="88"/>
      <c r="JD785"/>
    </row>
    <row r="786" spans="129:264">
      <c r="DY786" s="88"/>
      <c r="DZ786" s="86"/>
      <c r="HU786" s="88"/>
      <c r="HV786" s="86"/>
      <c r="IU786" s="88"/>
      <c r="IV786" s="86"/>
      <c r="JC786" s="88"/>
      <c r="JD786"/>
    </row>
    <row r="787" spans="129:264">
      <c r="DY787" s="88"/>
      <c r="DZ787" s="86"/>
      <c r="HU787" s="88"/>
      <c r="HV787" s="86"/>
      <c r="IU787" s="88"/>
      <c r="IV787" s="86"/>
      <c r="JC787" s="88"/>
      <c r="JD787"/>
    </row>
    <row r="788" spans="129:264">
      <c r="DY788" s="88"/>
      <c r="DZ788" s="86"/>
      <c r="HU788" s="88"/>
      <c r="HV788" s="86"/>
      <c r="IU788" s="88"/>
      <c r="IV788" s="86"/>
      <c r="JC788" s="88"/>
      <c r="JD788"/>
    </row>
    <row r="789" spans="129:264">
      <c r="DY789" s="88"/>
      <c r="DZ789" s="86"/>
      <c r="HU789" s="88"/>
      <c r="HV789" s="86"/>
      <c r="IU789" s="88"/>
      <c r="IV789" s="86"/>
      <c r="JC789" s="88"/>
      <c r="JD789"/>
    </row>
    <row r="790" spans="129:264">
      <c r="DY790" s="88"/>
      <c r="DZ790" s="86"/>
      <c r="HU790" s="88"/>
      <c r="HV790" s="86"/>
      <c r="IU790" s="88"/>
      <c r="IV790" s="86"/>
      <c r="JC790" s="88"/>
      <c r="JD790"/>
    </row>
    <row r="1048556" spans="1:1">
      <c r="A1048556" s="2" t="s">
        <v>427</v>
      </c>
    </row>
  </sheetData>
  <sortState xmlns:xlrd2="http://schemas.microsoft.com/office/spreadsheetml/2017/richdata2" ref="B32:JC57">
    <sortCondition descending="1" ref="D32:D57"/>
  </sortState>
  <mergeCells count="8">
    <mergeCell ref="J1:AJ1"/>
    <mergeCell ref="HV1:IU1"/>
    <mergeCell ref="IV1:JC1"/>
    <mergeCell ref="AK1:DY1"/>
    <mergeCell ref="IV2:IW2"/>
    <mergeCell ref="IX2:IZ2"/>
    <mergeCell ref="JA2:JC2"/>
    <mergeCell ref="DZ1:HU1"/>
  </mergeCells>
  <hyperlinks>
    <hyperlink ref="J3" r:id="rId1" display="Faron katujuoksu" xr:uid="{00000000-0004-0000-0000-000000000000}"/>
    <hyperlink ref="K3" r:id="rId2" xr:uid="{00000000-0004-0000-0000-000001000000}"/>
    <hyperlink ref="IX22" r:id="rId3" display="https://www.luusport.fi/tapahtumat-ja-kilpailut/talvijuoksusarja/tulokset/5-osakilpailu-16-3-2019/" xr:uid="{00000000-0004-0000-0000-000002000000}"/>
    <hyperlink ref="L3" r:id="rId4" xr:uid="{00000000-0004-0000-0000-000003000000}"/>
    <hyperlink ref="O3" r:id="rId5" xr:uid="{00000000-0004-0000-0000-000004000000}"/>
    <hyperlink ref="N3" r:id="rId6" xr:uid="{00000000-0004-0000-0000-000005000000}"/>
    <hyperlink ref="M3" r:id="rId7" xr:uid="{00000000-0004-0000-0000-000006000000}"/>
    <hyperlink ref="P3" r:id="rId8" xr:uid="{00000000-0004-0000-0000-000007000000}"/>
    <hyperlink ref="Q3" r:id="rId9" xr:uid="{00000000-0004-0000-0000-000008000000}"/>
    <hyperlink ref="T3" r:id="rId10" xr:uid="{00000000-0004-0000-0000-000009000000}"/>
    <hyperlink ref="R3" r:id="rId11" xr:uid="{00000000-0004-0000-0000-00000A000000}"/>
    <hyperlink ref="S3" r:id="rId12" xr:uid="{00000000-0004-0000-0000-00000B000000}"/>
    <hyperlink ref="U3" r:id="rId13" xr:uid="{00000000-0004-0000-0000-00000C000000}"/>
    <hyperlink ref="V3" r:id="rId14" xr:uid="{00000000-0004-0000-0000-00000D000000}"/>
    <hyperlink ref="W3" r:id="rId15" xr:uid="{00000000-0004-0000-0000-00000E000000}"/>
    <hyperlink ref="X3" r:id="rId16" xr:uid="{00000000-0004-0000-0000-00000F000000}"/>
    <hyperlink ref="Y3" r:id="rId17" xr:uid="{00000000-0004-0000-0000-000010000000}"/>
    <hyperlink ref="Z3" r:id="rId18" xr:uid="{00000000-0004-0000-0000-000011000000}"/>
    <hyperlink ref="AA3" r:id="rId19" xr:uid="{00000000-0004-0000-0000-000012000000}"/>
    <hyperlink ref="AB3" r:id="rId20" xr:uid="{00000000-0004-0000-0000-000013000000}"/>
    <hyperlink ref="AC3" r:id="rId21" location="minute-contest" xr:uid="{00000000-0004-0000-0000-000014000000}"/>
    <hyperlink ref="AD3" r:id="rId22" xr:uid="{00000000-0004-0000-0000-000015000000}"/>
    <hyperlink ref="AE3" r:id="rId23" xr:uid="{00000000-0004-0000-0000-000016000000}"/>
    <hyperlink ref="AG3" r:id="rId24" xr:uid="{00000000-0004-0000-0000-000017000000}"/>
    <hyperlink ref="AF3" r:id="rId25" xr:uid="{00000000-0004-0000-0000-000018000000}"/>
    <hyperlink ref="AH3" r:id="rId26" xr:uid="{00000000-0004-0000-0000-000019000000}"/>
    <hyperlink ref="AK3" r:id="rId27" xr:uid="{00000000-0004-0000-0000-00001A000000}"/>
    <hyperlink ref="AL3" r:id="rId28" xr:uid="{00000000-0004-0000-0000-00001B000000}"/>
    <hyperlink ref="AM3" r:id="rId29" display="Ykkössuunnat 1." xr:uid="{00000000-0004-0000-0000-00001C000000}"/>
    <hyperlink ref="AO3" r:id="rId30" xr:uid="{00000000-0004-0000-0000-00001D000000}"/>
    <hyperlink ref="AP3" r:id="rId31" xr:uid="{00000000-0004-0000-0000-00001E000000}"/>
    <hyperlink ref="AQ3" r:id="rId32" xr:uid="{00000000-0004-0000-0000-00001F000000}"/>
    <hyperlink ref="AR3" r:id="rId33" xr:uid="{00000000-0004-0000-0000-000020000000}"/>
    <hyperlink ref="IX33" r:id="rId34" display="http://live.ultimate.dk/desktop/front/?eventid=4229&amp;pid=1744" xr:uid="{00000000-0004-0000-0000-000021000000}"/>
    <hyperlink ref="AS3" r:id="rId35" xr:uid="{00000000-0004-0000-0000-000022000000}"/>
    <hyperlink ref="AT3" r:id="rId36" xr:uid="{00000000-0004-0000-0000-000023000000}"/>
    <hyperlink ref="AU3" r:id="rId37" xr:uid="{00000000-0004-0000-0000-000024000000}"/>
    <hyperlink ref="AW3" r:id="rId38" xr:uid="{00000000-0004-0000-0000-000025000000}"/>
    <hyperlink ref="AX3" r:id="rId39" xr:uid="{00000000-0004-0000-0000-000026000000}"/>
    <hyperlink ref="IX30" r:id="rId40" display="http://live.ultimate.dk/desktop/front/?eventid=4323&amp;pid=82" xr:uid="{00000000-0004-0000-0000-000027000000}"/>
    <hyperlink ref="IX11" r:id="rId41" display="http://live.ultimate.dk/desktop/front/?eventid=4323&amp;pid=547" xr:uid="{00000000-0004-0000-0000-000028000000}"/>
    <hyperlink ref="AY3" r:id="rId42" xr:uid="{00000000-0004-0000-0000-000029000000}"/>
    <hyperlink ref="BC3" r:id="rId43" xr:uid="{00000000-0004-0000-0000-00002A000000}"/>
    <hyperlink ref="BB3" r:id="rId44" xr:uid="{00000000-0004-0000-0000-00002B000000}"/>
    <hyperlink ref="BD3" r:id="rId45" xr:uid="{00000000-0004-0000-0000-00002C000000}"/>
    <hyperlink ref="AV3" r:id="rId46" xr:uid="{00000000-0004-0000-0000-00002D000000}"/>
    <hyperlink ref="BE3" r:id="rId47" xr:uid="{00000000-0004-0000-0000-00002E000000}"/>
    <hyperlink ref="BF3" r:id="rId48" xr:uid="{00000000-0004-0000-0000-00002F000000}"/>
    <hyperlink ref="BG3" r:id="rId49" xr:uid="{00000000-0004-0000-0000-000030000000}"/>
    <hyperlink ref="BH3" r:id="rId50" display="NEA TTT &amp; RR" xr:uid="{00000000-0004-0000-0000-000031000000}"/>
    <hyperlink ref="BI3" r:id="rId51" xr:uid="{00000000-0004-0000-0000-000032000000}"/>
    <hyperlink ref="BJ3" r:id="rId52" xr:uid="{00000000-0004-0000-0000-000033000000}"/>
    <hyperlink ref="IZ30" r:id="rId53" display="https://live.frankfurt-marathon.com/2018/?content=detail&amp;event=L_9999990AEF46730000000318&amp;idp=9999990AEF46730000639C78&amp;pid=search&amp;search%5bname%5d=jokinen&amp;id=9999990AEF46730000639C78" xr:uid="{00000000-0004-0000-0000-000034000000}"/>
    <hyperlink ref="BL3" r:id="rId54" xr:uid="{00000000-0004-0000-0000-000035000000}"/>
    <hyperlink ref="BK3" r:id="rId55" xr:uid="{00000000-0004-0000-0000-000036000000}"/>
    <hyperlink ref="BM3" r:id="rId56" xr:uid="{00000000-0004-0000-0000-000037000000}"/>
    <hyperlink ref="BN3" r:id="rId57" xr:uid="{00000000-0004-0000-0000-000038000000}"/>
    <hyperlink ref="IV25" r:id="rId58" display="https://ls-aluecup.fi/wp-content/uploads/2019/08/lsaluecup_20190827_tulokset-13.pdf" xr:uid="{00000000-0004-0000-0000-000039000000}"/>
    <hyperlink ref="BP3" r:id="rId59" xr:uid="{00000000-0004-0000-0000-00003A000000}"/>
    <hyperlink ref="BO3" r:id="rId60" xr:uid="{00000000-0004-0000-0000-00003B000000}"/>
    <hyperlink ref="AZ3" r:id="rId61" display="Ampumajuoksu mestaruuskilpailu" xr:uid="{00000000-0004-0000-0000-00003C000000}"/>
    <hyperlink ref="BQ3" r:id="rId62" display="Länsiuudenmaan tempo 50km" xr:uid="{00000000-0004-0000-0000-00003D000000}"/>
    <hyperlink ref="IW48" r:id="rId63" display="http://www.tulospalvelu.profiili.fi/SIRA_Files/downloads/SAAPUNEET/2019/mustio_11.5.htm" xr:uid="{00000000-0004-0000-0000-00003E000000}"/>
    <hyperlink ref="BR3" r:id="rId64" xr:uid="{00000000-0004-0000-0000-00003F000000}"/>
    <hyperlink ref="BT3" r:id="rId65" xr:uid="{00000000-0004-0000-0000-000040000000}"/>
    <hyperlink ref="BS3" r:id="rId66" display="Bioracer Evoc MTB" xr:uid="{00000000-0004-0000-0000-000041000000}"/>
    <hyperlink ref="BU3" r:id="rId67" xr:uid="{00000000-0004-0000-0000-000042000000}"/>
    <hyperlink ref="BW3" r:id="rId68" xr:uid="{00000000-0004-0000-0000-000043000000}"/>
    <hyperlink ref="BZ3" r:id="rId69" xr:uid="{00000000-0004-0000-0000-000044000000}"/>
    <hyperlink ref="BY3" r:id="rId70" xr:uid="{00000000-0004-0000-0000-000045000000}"/>
    <hyperlink ref="CA3" r:id="rId71" xr:uid="{00000000-0004-0000-0000-000046000000}"/>
    <hyperlink ref="IZ51" r:id="rId72" display="http://live.ultimate.dk/desktop/front/?eventid=4100&amp;pid=12012" xr:uid="{00000000-0004-0000-0000-000047000000}"/>
    <hyperlink ref="IY40" r:id="rId73" display="http://live.ultimate.dk/desktop/front/?eventid=4100&amp;pid=989" xr:uid="{00000000-0004-0000-0000-000048000000}"/>
    <hyperlink ref="IY56" r:id="rId74" display="http://live.ultimate.dk/desktop/front/?eventid=4100&amp;pid=657" xr:uid="{00000000-0004-0000-0000-000049000000}"/>
    <hyperlink ref="BV3" r:id="rId75" xr:uid="{00000000-0004-0000-0000-00004A000000}"/>
    <hyperlink ref="BX3" r:id="rId76" xr:uid="{00000000-0004-0000-0000-00004B000000}"/>
    <hyperlink ref="CC3" r:id="rId77" xr:uid="{00000000-0004-0000-0000-00004C000000}"/>
    <hyperlink ref="IY57" r:id="rId78" display="http://live.ultimate.dk/desktop/front/?eventid=4100&amp;pid=3224" xr:uid="{00000000-0004-0000-0000-00004D000000}"/>
    <hyperlink ref="CB3" r:id="rId79" xr:uid="{00000000-0004-0000-0000-00004E000000}"/>
    <hyperlink ref="CD3" r:id="rId80" xr:uid="{00000000-0004-0000-0000-00004F000000}"/>
    <hyperlink ref="CF3" r:id="rId81" location="0_99279F" xr:uid="{00000000-0004-0000-0000-000050000000}"/>
    <hyperlink ref="CI3" r:id="rId82" xr:uid="{00000000-0004-0000-0000-000051000000}"/>
    <hyperlink ref="CH3" r:id="rId83" location="20_F58FD1" xr:uid="{00000000-0004-0000-0000-000052000000}"/>
    <hyperlink ref="CJ3" r:id="rId84" xr:uid="{00000000-0004-0000-0000-000053000000}"/>
    <hyperlink ref="IW34" r:id="rId85" display="http://www.tulospalvelu.profiili.fi/SIRA_Files/downloads/SAAPUNEET/2019/ulvila_30.5.htm" xr:uid="{00000000-0004-0000-0000-000054000000}"/>
    <hyperlink ref="CM3" r:id="rId86" xr:uid="{00000000-0004-0000-0000-000055000000}"/>
    <hyperlink ref="BA3" r:id="rId87" xr:uid="{00000000-0004-0000-0000-000056000000}"/>
    <hyperlink ref="CK3" r:id="rId88" xr:uid="{00000000-0004-0000-0000-000057000000}"/>
    <hyperlink ref="IV44" r:id="rId89" display="https://ls-aluecup.fi/wp-content/uploads/2019/06/lsaluecup_20190530_tulokset-4.pdf" xr:uid="{00000000-0004-0000-0000-000058000000}"/>
    <hyperlink ref="IV22" r:id="rId90" display="https://ls-aluecup.fi/wp-content/uploads/2019/06/lsaluecup_20190530_tulokset-4.pdf" xr:uid="{00000000-0004-0000-0000-000059000000}"/>
    <hyperlink ref="IV34" r:id="rId91" display="http://www.tulospalvelu.profiili.fi/SIRA_Files/downloads/SAAPUNEET/2019/lieto_24.8.htm" xr:uid="{00000000-0004-0000-0000-00005A000000}"/>
    <hyperlink ref="CN3" r:id="rId92" location="tulokset" xr:uid="{00000000-0004-0000-0000-00005B000000}"/>
    <hyperlink ref="CO3" r:id="rId93" xr:uid="{00000000-0004-0000-0000-00005C000000}"/>
    <hyperlink ref="CP3" r:id="rId94" xr:uid="{00000000-0004-0000-0000-00005D000000}"/>
    <hyperlink ref="CQ3" r:id="rId95" xr:uid="{00000000-0004-0000-0000-00005E000000}"/>
    <hyperlink ref="CR3" r:id="rId96" xr:uid="{00000000-0004-0000-0000-00005F000000}"/>
    <hyperlink ref="CL3" r:id="rId97" xr:uid="{00000000-0004-0000-0000-000060000000}"/>
    <hyperlink ref="CE3" r:id="rId98" xr:uid="{00000000-0004-0000-0000-000061000000}"/>
    <hyperlink ref="AN3" r:id="rId99" xr:uid="{00000000-0004-0000-0000-000062000000}"/>
    <hyperlink ref="IY7" r:id="rId100" display="https://www.kaarinansyysmaraton.fi/tulospalvelu/2019/" xr:uid="{00000000-0004-0000-0000-000063000000}"/>
    <hyperlink ref="IY16" r:id="rId101" display="http://live.eqtiming.com/Contestant/50429/1193?locale=fi" xr:uid="{00000000-0004-0000-0000-000064000000}"/>
    <hyperlink ref="CS3" r:id="rId102" xr:uid="{00000000-0004-0000-0000-000065000000}"/>
    <hyperlink ref="CU3" r:id="rId103" xr:uid="{00000000-0004-0000-0000-000066000000}"/>
    <hyperlink ref="CV3" r:id="rId104" xr:uid="{00000000-0004-0000-0000-000067000000}"/>
    <hyperlink ref="CX3" r:id="rId105" xr:uid="{00000000-0004-0000-0000-000068000000}"/>
    <hyperlink ref="CY3" r:id="rId106" xr:uid="{00000000-0004-0000-0000-000069000000}"/>
    <hyperlink ref="CZ3" r:id="rId107" location="0_4A6C89" xr:uid="{00000000-0004-0000-0000-00006A000000}"/>
    <hyperlink ref="DB3" r:id="rId108" xr:uid="{00000000-0004-0000-0000-00006B000000}"/>
    <hyperlink ref="IY26" r:id="rId109" location="0_4A6C89" display="https://my4.raceresult.com/128709/results?lang=en - 0_4A6C89" xr:uid="{00000000-0004-0000-0000-00006C000000}"/>
    <hyperlink ref="DC3" r:id="rId110" xr:uid="{00000000-0004-0000-0000-00006D000000}"/>
    <hyperlink ref="DD3" r:id="rId111" display="Forssan Suvi-ilta Juoksu" xr:uid="{00000000-0004-0000-0000-00006E000000}"/>
    <hyperlink ref="DE3" r:id="rId112" xr:uid="{00000000-0004-0000-0000-00006F000000}"/>
    <hyperlink ref="DF3" r:id="rId113" xr:uid="{00000000-0004-0000-0000-000070000000}"/>
    <hyperlink ref="DG3" r:id="rId114" xr:uid="{00000000-0004-0000-0000-000071000000}"/>
    <hyperlink ref="JA22" r:id="rId115" display="http://live.ultimate.dk/desktop/front/?eventid=4230&amp;pid=1368" xr:uid="{00000000-0004-0000-0000-000072000000}"/>
    <hyperlink ref="JA40" r:id="rId116" display="http://live.ultimate.dk/desktop/front/?eventid=4230&amp;pid=1359" xr:uid="{00000000-0004-0000-0000-000073000000}"/>
    <hyperlink ref="JA35" r:id="rId117" display="http://live.ultimate.dk/desktop/front/?eventid=4230&amp;pid=1258" xr:uid="{00000000-0004-0000-0000-000074000000}"/>
    <hyperlink ref="DH3" r:id="rId118" xr:uid="{00000000-0004-0000-0000-000075000000}"/>
    <hyperlink ref="DI3" r:id="rId119" xr:uid="{00000000-0004-0000-0000-000076000000}"/>
    <hyperlink ref="DJ3" r:id="rId120" xr:uid="{00000000-0004-0000-0000-000077000000}"/>
    <hyperlink ref="CT3" r:id="rId121" xr:uid="{00000000-0004-0000-0000-000078000000}"/>
    <hyperlink ref="DK3" r:id="rId122" xr:uid="{00000000-0004-0000-0000-000079000000}"/>
    <hyperlink ref="DL3" r:id="rId123" xr:uid="{00000000-0004-0000-0000-00007A000000}"/>
    <hyperlink ref="DN3" r:id="rId124" xr:uid="{00000000-0004-0000-0000-00007B000000}"/>
    <hyperlink ref="DA3" r:id="rId125" xr:uid="{00000000-0004-0000-0000-00007C000000}"/>
    <hyperlink ref="DO3" r:id="rId126" xr:uid="{00000000-0004-0000-0000-00007D000000}"/>
    <hyperlink ref="DP3" r:id="rId127" xr:uid="{00000000-0004-0000-0000-00007E000000}"/>
    <hyperlink ref="DQ3" r:id="rId128" xr:uid="{00000000-0004-0000-0000-00007F000000}"/>
    <hyperlink ref="DS3" r:id="rId129" xr:uid="{00000000-0004-0000-0000-000080000000}"/>
    <hyperlink ref="DT3" r:id="rId130" xr:uid="{00000000-0004-0000-0000-000081000000}"/>
    <hyperlink ref="DU3" r:id="rId131" xr:uid="{00000000-0004-0000-0000-000082000000}"/>
    <hyperlink ref="DV3" r:id="rId132" location="5_B8AAA9" xr:uid="{00000000-0004-0000-0000-000083000000}"/>
    <hyperlink ref="DW3" r:id="rId133" xr:uid="{00000000-0004-0000-0000-000084000000}"/>
    <hyperlink ref="JA44" r:id="rId134" display="http://www.racetecresults.com/myresults.aspx?CId=16587&amp;RId=156&amp;EId=1&amp;AId=94160" xr:uid="{00000000-0004-0000-0000-000085000000}"/>
    <hyperlink ref="JA45" r:id="rId135" display="https://2019kisko.time226.com/" xr:uid="{00000000-0004-0000-0000-000086000000}"/>
    <hyperlink ref="JA27" r:id="rId136" display="https://2019kisko.time226.com/" xr:uid="{00000000-0004-0000-0000-000087000000}"/>
    <hyperlink ref="JA7" r:id="rId137" location="0_3930F8" display="https://my1.raceresult.com/133063/results?lang=en - 0_3930F8" xr:uid="{00000000-0004-0000-0000-000088000000}"/>
    <hyperlink ref="JA10" r:id="rId138" location="0_3930F8" display="https://my1.raceresult.com/133063/results?lang=en - 0_3930F8" xr:uid="{00000000-0004-0000-0000-000089000000}"/>
    <hyperlink ref="JB42" r:id="rId139" location="/tracker/RYMP96L3/focus" display="https://track.rtrt.me/e/IRM-FINLAND703-2019 - /tracker/RYMP96L3/focus" xr:uid="{00000000-0004-0000-0000-00008A000000}"/>
    <hyperlink ref="JB51" r:id="rId140" location="/tracker/R5F9L68E/focus" display="https://track.rtrt.me/e/IRM-FINLAND703-2019 - /tracker/R5F9L68E/focus" xr:uid="{00000000-0004-0000-0000-00008B000000}"/>
    <hyperlink ref="DM3" r:id="rId141" xr:uid="{00000000-0004-0000-0000-00008C000000}"/>
    <hyperlink ref="DR3" r:id="rId142" xr:uid="{00000000-0004-0000-0000-00008D000000}"/>
    <hyperlink ref="DX3" r:id="rId143" location="/tracker/RLWXJC3U,RYMP96L3,R5F9L68E" display="Nokian Tyres IM 70.3" xr:uid="{00000000-0004-0000-0000-00008E000000}"/>
    <hyperlink ref="DZ3" r:id="rId144" xr:uid="{00000000-0004-0000-0000-00008F000000}"/>
    <hyperlink ref="EA3" r:id="rId145" xr:uid="{00000000-0004-0000-0000-000090000000}"/>
    <hyperlink ref="EB3" r:id="rId146" xr:uid="{00000000-0004-0000-0000-000091000000}"/>
    <hyperlink ref="EC3" r:id="rId147" xr:uid="{00000000-0004-0000-0000-000092000000}"/>
    <hyperlink ref="ED3" r:id="rId148" location="/tracker" xr:uid="{00000000-0004-0000-0000-000093000000}"/>
    <hyperlink ref="JB30" r:id="rId149" location="/tracker/RK7M8FS3/focus" display="https://track.rtrt.me/e/IRM-JONKOPING703-2019 - /tracker/RK7M8FS3/focus" xr:uid="{00000000-0004-0000-0000-000094000000}"/>
    <hyperlink ref="EE3" r:id="rId150" xr:uid="{00000000-0004-0000-0000-000095000000}"/>
    <hyperlink ref="EF3" r:id="rId151" xr:uid="{00000000-0004-0000-0000-000096000000}"/>
    <hyperlink ref="EG3" r:id="rId152" xr:uid="{00000000-0004-0000-0000-000097000000}"/>
    <hyperlink ref="EI3" r:id="rId153" xr:uid="{00000000-0004-0000-0000-000098000000}"/>
    <hyperlink ref="EJ3" r:id="rId154" xr:uid="{00000000-0004-0000-0000-000099000000}"/>
    <hyperlink ref="EK3" r:id="rId155" location="0_66DEEF" xr:uid="{00000000-0004-0000-0000-00009A000000}"/>
    <hyperlink ref="EL3" r:id="rId156" xr:uid="{00000000-0004-0000-0000-00009B000000}"/>
    <hyperlink ref="EM3" r:id="rId157" xr:uid="{00000000-0004-0000-0000-00009C000000}"/>
    <hyperlink ref="EN3" r:id="rId158" xr:uid="{00000000-0004-0000-0000-00009D000000}"/>
    <hyperlink ref="EO3" r:id="rId159" xr:uid="{00000000-0004-0000-0000-00009E000000}"/>
    <hyperlink ref="EP3" r:id="rId160" xr:uid="{00000000-0004-0000-0000-00009F000000}"/>
    <hyperlink ref="EQ3" r:id="rId161" xr:uid="{00000000-0004-0000-0000-0000A0000000}"/>
    <hyperlink ref="JB7" r:id="rId162" display="http://www.racetecresults.com/myresults.aspx?uid=16587-150-3-89769" xr:uid="{00000000-0004-0000-0000-0000A1000000}"/>
    <hyperlink ref="JB22" r:id="rId163" display="http://www.racetecresults.com/myresults.aspx?uid=16587-150-3-90022" xr:uid="{00000000-0004-0000-0000-0000A2000000}"/>
    <hyperlink ref="JB40" r:id="rId164" display="http://www.racetecresults.com/myresults.aspx?uid=16587-150-3-90198" xr:uid="{00000000-0004-0000-0000-0000A3000000}"/>
    <hyperlink ref="JB35" r:id="rId165" display="http://www.racetecresults.com/myresults.aspx?uid=16587-150-3-90126" xr:uid="{00000000-0004-0000-0000-0000A4000000}"/>
    <hyperlink ref="ES3" r:id="rId166" xr:uid="{00000000-0004-0000-0000-0000A5000000}"/>
    <hyperlink ref="ET3" r:id="rId167" xr:uid="{00000000-0004-0000-0000-0000A6000000}"/>
    <hyperlink ref="EV3" r:id="rId168" xr:uid="{00000000-0004-0000-0000-0000A7000000}"/>
    <hyperlink ref="EW3" r:id="rId169" xr:uid="{00000000-0004-0000-0000-0000A8000000}"/>
    <hyperlink ref="EU3" r:id="rId170" xr:uid="{00000000-0004-0000-0000-0000A9000000}"/>
    <hyperlink ref="EX3" r:id="rId171" xr:uid="{00000000-0004-0000-0000-0000AA000000}"/>
    <hyperlink ref="EY3" r:id="rId172" xr:uid="{00000000-0004-0000-0000-0000AB000000}"/>
    <hyperlink ref="EZ3" r:id="rId173" xr:uid="{00000000-0004-0000-0000-0000AC000000}"/>
    <hyperlink ref="FA3" r:id="rId174" location="0_3930F8" xr:uid="{00000000-0004-0000-0000-0000AD000000}"/>
    <hyperlink ref="FB3" r:id="rId175" xr:uid="{00000000-0004-0000-0000-0000AE000000}"/>
    <hyperlink ref="FC3" r:id="rId176" location="axzz5vbAK3ZnC" xr:uid="{00000000-0004-0000-0000-0000AF000000}"/>
    <hyperlink ref="JC22" r:id="rId177" location="/tracker/RB4VPWLZ/focus" display="https://track.rtrt.me/e/IRM-TALLINN-2019 - /tracker/RB4VPWLZ/focus" xr:uid="{00000000-0004-0000-0000-0000B0000000}"/>
    <hyperlink ref="JC42" r:id="rId178" location="/tracker/R4BLR26S/focus" display="https://track.rtrt.me/e/IRM-TALLINN-2019 - /tracker/R4BLR26S/focus" xr:uid="{00000000-0004-0000-0000-0000B1000000}"/>
    <hyperlink ref="FD3" r:id="rId179" xr:uid="{00000000-0004-0000-0000-0000B2000000}"/>
    <hyperlink ref="FE3" r:id="rId180" location="0_99625C" xr:uid="{00000000-0004-0000-0000-0000B3000000}"/>
    <hyperlink ref="FF3" r:id="rId181" display="WBOC Champions" xr:uid="{00000000-0004-0000-0000-0000B4000000}"/>
    <hyperlink ref="FG3" r:id="rId182" xr:uid="{00000000-0004-0000-0000-0000B5000000}"/>
    <hyperlink ref="FH3" r:id="rId183" xr:uid="{00000000-0004-0000-0000-0000B6000000}"/>
    <hyperlink ref="FJ3" r:id="rId184" xr:uid="{00000000-0004-0000-0000-0000B7000000}"/>
    <hyperlink ref="FL3" r:id="rId185" xr:uid="{00000000-0004-0000-0000-0000B8000000}"/>
    <hyperlink ref="FI3" r:id="rId186" xr:uid="{00000000-0004-0000-0000-0000B9000000}"/>
    <hyperlink ref="FM3" r:id="rId187" xr:uid="{00000000-0004-0000-0000-0000BA000000}"/>
    <hyperlink ref="FK3" r:id="rId188" xr:uid="{00000000-0004-0000-0000-0000BB000000}"/>
    <hyperlink ref="FO3" r:id="rId189" xr:uid="{00000000-0004-0000-0000-0000BC000000}"/>
    <hyperlink ref="FN3" r:id="rId190" xr:uid="{00000000-0004-0000-0000-0000BD000000}"/>
    <hyperlink ref="FP3" r:id="rId191" xr:uid="{00000000-0004-0000-0000-0000BE000000}"/>
    <hyperlink ref="FR3" r:id="rId192" xr:uid="{00000000-0004-0000-0000-0000BF000000}"/>
    <hyperlink ref="FS3" r:id="rId193" xr:uid="{00000000-0004-0000-0000-0000C0000000}"/>
    <hyperlink ref="JB25" r:id="rId194" display="http://live.ultimate.dk/desktop/front/?eventid=4654&amp;pid=20271" xr:uid="{00000000-0004-0000-0000-0000C1000000}"/>
    <hyperlink ref="JB45" r:id="rId195" display="http://live.ultimate.dk/desktop/front/?eventid=4654&amp;pid=20220" xr:uid="{00000000-0004-0000-0000-0000C2000000}"/>
    <hyperlink ref="JB44" r:id="rId196" display="http://live.ultimate.dk/desktop/front/?eventid=4654&amp;pid=20461" xr:uid="{00000000-0004-0000-0000-0000C3000000}"/>
    <hyperlink ref="FS44" r:id="rId197" display="http://live.ultimate.dk/desktop/front/?eventid=4654&amp;pid=20461" xr:uid="{00000000-0004-0000-0000-0000C4000000}"/>
    <hyperlink ref="JB27" r:id="rId198" display="http://live.ultimate.dk/desktop/front/?eventid=4654&amp;pid=20163" xr:uid="{00000000-0004-0000-0000-0000C5000000}"/>
    <hyperlink ref="FS27" r:id="rId199" display="http://live.ultimate.dk/desktop/front/?eventid=4654&amp;pid=20163" xr:uid="{00000000-0004-0000-0000-0000C6000000}"/>
    <hyperlink ref="FT3" r:id="rId200" xr:uid="{00000000-0004-0000-0000-0000C7000000}"/>
    <hyperlink ref="FQ3" r:id="rId201" xr:uid="{00000000-0004-0000-0000-0000C8000000}"/>
    <hyperlink ref="FV3" r:id="rId202" xr:uid="{00000000-0004-0000-0000-0000C9000000}"/>
    <hyperlink ref="IV6" r:id="rId203" display="https://ls-aluecup.fi/wp-content/uploads/2019/08/lsaluecup_20190813_tulokset-12.pdf" xr:uid="{00000000-0004-0000-0000-0000CA000000}"/>
    <hyperlink ref="IV8" r:id="rId204" display="https://ls-aluecup.fi/wp-content/uploads/2019/08/lsaluecup_20190813_tulokset-12.pdf" xr:uid="{00000000-0004-0000-0000-0000CB000000}"/>
    <hyperlink ref="IV13" r:id="rId205" display="https://ls-aluecup.fi/wp-content/uploads/2019/08/lsaluecup_20190813_tulokset-12.pdf" xr:uid="{00000000-0004-0000-0000-0000CC000000}"/>
    <hyperlink ref="IV39" r:id="rId206" display="https://ls-aluecup.fi/wp-content/uploads/2019/08/lsaluecup_20190813_tulokset-12.pdf" xr:uid="{00000000-0004-0000-0000-0000CD000000}"/>
    <hyperlink ref="IV32" r:id="rId207" display="https://ls-aluecup.fi/wp-content/uploads/2019/08/lsaluecup_20190813_tulokset-12.pdf" xr:uid="{00000000-0004-0000-0000-0000CE000000}"/>
    <hyperlink ref="IV38" r:id="rId208" display="https://ls-aluecup.fi/wp-content/uploads/2019/08/lsaluecup_20190813_tulokset-12.pdf" xr:uid="{00000000-0004-0000-0000-0000CF000000}"/>
    <hyperlink ref="IV36" r:id="rId209" display="https://ls-aluecup.fi/wp-content/uploads/2019/08/lsaluecup_20190813_tulokset-12.pdf" xr:uid="{00000000-0004-0000-0000-0000D0000000}"/>
    <hyperlink ref="IV24" r:id="rId210" display="https://ls-aluecup.fi/wp-content/uploads/2019/08/lsaluecup_20190813_tulokset-12.pdf" xr:uid="{00000000-0004-0000-0000-0000D1000000}"/>
    <hyperlink ref="FW3" r:id="rId211" xr:uid="{00000000-0004-0000-0000-0000D2000000}"/>
    <hyperlink ref="EH3" r:id="rId212" xr:uid="{00000000-0004-0000-0000-0000D3000000}"/>
    <hyperlink ref="FX3" r:id="rId213" xr:uid="{00000000-0004-0000-0000-0000D4000000}"/>
    <hyperlink ref="FZ3" r:id="rId214" xr:uid="{00000000-0004-0000-0000-0000D5000000}"/>
    <hyperlink ref="IY9" r:id="rId215" display="http://live.ultimate.dk/desktop/front/?eventid=4229&amp;pid=2556" xr:uid="{00000000-0004-0000-0000-0000D6000000}"/>
    <hyperlink ref="GB3" r:id="rId216" xr:uid="{00000000-0004-0000-0000-0000D7000000}"/>
    <hyperlink ref="GC3" r:id="rId217" xr:uid="{00000000-0004-0000-0000-0000D8000000}"/>
    <hyperlink ref="IZ22" r:id="rId218" display="http://live.ultimate.dk/desktop/front/?eventid=4229&amp;pid=455" xr:uid="{00000000-0004-0000-0000-0000D9000000}"/>
    <hyperlink ref="IY30" r:id="rId219" display="http://live.ultimate.dk/desktop/front/?eventid=4229&amp;pid=3767" xr:uid="{00000000-0004-0000-0000-0000DA000000}"/>
    <hyperlink ref="IY32" r:id="rId220" display="http://live.ultimate.dk/desktop/front/?eventid=4229&amp;pid=3245" xr:uid="{00000000-0004-0000-0000-0000DB000000}"/>
    <hyperlink ref="GA3" r:id="rId221" location="axzz5wsdUB8RG" xr:uid="{00000000-0004-0000-0000-0000DC000000}"/>
    <hyperlink ref="JC35" r:id="rId222" location="/tracker/RPWF38XK/focus" display="/tracker/RPWF38XK/focus" xr:uid="{00000000-0004-0000-0000-0000DD000000}"/>
    <hyperlink ref="GD3" r:id="rId223" xr:uid="{00000000-0004-0000-0000-0000DE000000}"/>
    <hyperlink ref="GG3" r:id="rId224" xr:uid="{00000000-0004-0000-0000-0000DF000000}"/>
    <hyperlink ref="GH3" r:id="rId225" xr:uid="{00000000-0004-0000-0000-0000E0000000}"/>
    <hyperlink ref="FY3" r:id="rId226" xr:uid="{00000000-0004-0000-0000-0000E1000000}"/>
    <hyperlink ref="GI3" r:id="rId227" xr:uid="{00000000-0004-0000-0000-0000E2000000}"/>
    <hyperlink ref="GJ3" r:id="rId228" xr:uid="{00000000-0004-0000-0000-0000E3000000}"/>
    <hyperlink ref="GM3" r:id="rId229" xr:uid="{00000000-0004-0000-0000-0000E4000000}"/>
    <hyperlink ref="JA51" r:id="rId230" display="http://www.racetecresults.com/myresults.aspx?CId=16587&amp;RId=156&amp;EId=1&amp;AId=94209" xr:uid="{00000000-0004-0000-0000-0000E5000000}"/>
    <hyperlink ref="GL3" r:id="rId231" xr:uid="{00000000-0004-0000-0000-0000E6000000}"/>
    <hyperlink ref="GN3" r:id="rId232" xr:uid="{00000000-0004-0000-0000-0000E7000000}"/>
    <hyperlink ref="GK3" r:id="rId233" xr:uid="{00000000-0004-0000-0000-0000E8000000}"/>
    <hyperlink ref="GO3" r:id="rId234" location="4_33733E" xr:uid="{00000000-0004-0000-0000-0000E9000000}"/>
    <hyperlink ref="GP3" r:id="rId235" xr:uid="{00000000-0004-0000-0000-0000EA000000}"/>
    <hyperlink ref="GR3" r:id="rId236" xr:uid="{00000000-0004-0000-0000-0000EB000000}"/>
    <hyperlink ref="GS3" r:id="rId237" xr:uid="{00000000-0004-0000-0000-0000EC000000}"/>
    <hyperlink ref="IV37" r:id="rId238" display="https://ls-aluecup.fi/wp-content/uploads/2019/08/lsaluecup_20190827_tulokset-13.pdf" xr:uid="{00000000-0004-0000-0000-0000ED000000}"/>
    <hyperlink ref="IV48" r:id="rId239" display="https://ls-aluecup.fi/wp-content/uploads/2019/08/lsaluecup_20190827_tulokset-13.pdf" xr:uid="{00000000-0004-0000-0000-0000EE000000}"/>
    <hyperlink ref="GU3" r:id="rId240" xr:uid="{00000000-0004-0000-0000-0000EF000000}"/>
    <hyperlink ref="GV3" r:id="rId241" xr:uid="{00000000-0004-0000-0000-0000F0000000}"/>
    <hyperlink ref="GW3" r:id="rId242" xr:uid="{00000000-0004-0000-0000-0000F1000000}"/>
    <hyperlink ref="GX3" r:id="rId243" xr:uid="{00000000-0004-0000-0000-0000F2000000}"/>
    <hyperlink ref="GY3" r:id="rId244" xr:uid="{00000000-0004-0000-0000-0000F3000000}"/>
    <hyperlink ref="GZ3" r:id="rId245" location="5_36B30D" xr:uid="{00000000-0004-0000-0000-0000F4000000}"/>
    <hyperlink ref="HA3" r:id="rId246" xr:uid="{00000000-0004-0000-0000-0000F5000000}"/>
    <hyperlink ref="CW3" r:id="rId247" xr:uid="{00000000-0004-0000-0000-0000F6000000}"/>
    <hyperlink ref="HB3" r:id="rId248" xr:uid="{00000000-0004-0000-0000-0000F7000000}"/>
    <hyperlink ref="HE3" r:id="rId249" xr:uid="{00000000-0004-0000-0000-0000F8000000}"/>
    <hyperlink ref="HF3" r:id="rId250" xr:uid="{00000000-0004-0000-0000-0000F9000000}"/>
    <hyperlink ref="HG3" r:id="rId251" xr:uid="{00000000-0004-0000-0000-0000FA000000}"/>
    <hyperlink ref="HH3" r:id="rId252" xr:uid="{00000000-0004-0000-0000-0000FB000000}"/>
    <hyperlink ref="HK3" r:id="rId253" xr:uid="{00000000-0004-0000-0000-0000FC000000}"/>
    <hyperlink ref="HL3" r:id="rId254" xr:uid="{00000000-0004-0000-0000-0000FD000000}"/>
    <hyperlink ref="HM3" r:id="rId255" xr:uid="{00000000-0004-0000-0000-0000FE000000}"/>
    <hyperlink ref="JC27" r:id="rId256" location="/tracker/RRMY5NCE/focus" display="https://track.rtrt.me/e/IRM-ITALYEMILIA-2019 - /tracker/RRMY5NCE/focus" xr:uid="{00000000-0004-0000-0000-0000FF000000}"/>
    <hyperlink ref="IY35" r:id="rId257" display="http://live.ultimate.dk/desktop/front/?eventid=4320&amp;pid=2279" xr:uid="{00000000-0004-0000-0000-000000010000}"/>
    <hyperlink ref="IY19" r:id="rId258" display="http://live.ultimate.dk/desktop/front/?eventid=4320&amp;pid=2155" xr:uid="{00000000-0004-0000-0000-000001010000}"/>
    <hyperlink ref="HO3" r:id="rId259" xr:uid="{00000000-0004-0000-0000-000002010000}"/>
    <hyperlink ref="HP3" r:id="rId260" xr:uid="{00000000-0004-0000-0000-000003010000}"/>
    <hyperlink ref="HN3" r:id="rId261" location="/tracker/RRMY5NCE/focus" display="IM Emilia Romagna" xr:uid="{00000000-0004-0000-0000-000004010000}"/>
    <hyperlink ref="HR3" r:id="rId262" xr:uid="{00000000-0004-0000-0000-000005010000}"/>
    <hyperlink ref="HQ3" r:id="rId263" xr:uid="{00000000-0004-0000-0000-000006010000}"/>
    <hyperlink ref="HS3" r:id="rId264" xr:uid="{00000000-0004-0000-0000-000007010000}"/>
    <hyperlink ref="HT3" r:id="rId265" xr:uid="{00000000-0004-0000-0000-000008010000}"/>
    <hyperlink ref="HV3" r:id="rId266" xr:uid="{00000000-0004-0000-0000-000009010000}"/>
    <hyperlink ref="IY22" r:id="rId267" display="https://online4.tulospalvelu.fi/tulokset/fi/2019_itameri/kilpailijat/237/1/" xr:uid="{00000000-0004-0000-0000-00000A010000}"/>
    <hyperlink ref="IZ32" r:id="rId268" display="https://online4.tulospalvelu.fi/tulokset/fi/2019_itameri/kilpailijat/77/1/" xr:uid="{00000000-0004-0000-0000-00000B010000}"/>
    <hyperlink ref="HW3" r:id="rId269" xr:uid="{00000000-0004-0000-0000-00000C010000}"/>
    <hyperlink ref="HX3" r:id="rId270" xr:uid="{00000000-0004-0000-0000-00000D010000}"/>
    <hyperlink ref="HY3" r:id="rId271" xr:uid="{00000000-0004-0000-0000-00000E010000}"/>
    <hyperlink ref="IA3" r:id="rId272" xr:uid="{00000000-0004-0000-0000-00000F010000}"/>
    <hyperlink ref="IB3" r:id="rId273" xr:uid="{00000000-0004-0000-0000-000010010000}"/>
    <hyperlink ref="IC3" r:id="rId274" xr:uid="{00000000-0004-0000-0000-000011010000}"/>
    <hyperlink ref="ID3" r:id="rId275" xr:uid="{00000000-0004-0000-0000-000012010000}"/>
    <hyperlink ref="IE3" r:id="rId276" xr:uid="{00000000-0004-0000-0000-000013010000}"/>
    <hyperlink ref="IY12" r:id="rId277" display="https://www.kaarinansyysmaraton.fi/tulospalvelu/2019/" xr:uid="{00000000-0004-0000-0000-000014010000}"/>
    <hyperlink ref="IX6" r:id="rId278" display="https://www.kaarinansyysmaraton.fi/tulospalvelu/2019/" xr:uid="{00000000-0004-0000-0000-000015010000}"/>
    <hyperlink ref="IX9" r:id="rId279" display="https://www.kaarinansyysmaraton.fi/tulospalvelu/2019/" xr:uid="{00000000-0004-0000-0000-000016010000}"/>
    <hyperlink ref="IX13" r:id="rId280" display="https://www.kaarinansyysmaraton.fi/tulospalvelu/2019/" xr:uid="{00000000-0004-0000-0000-000017010000}"/>
    <hyperlink ref="IX15" r:id="rId281" display="https://www.kaarinansyysmaraton.fi/tulospalvelu/2019/" xr:uid="{00000000-0004-0000-0000-000018010000}"/>
    <hyperlink ref="IX26" r:id="rId282" display="https://www.kaarinansyysmaraton.fi/tulospalvelu/2019/" xr:uid="{00000000-0004-0000-0000-000019010000}"/>
    <hyperlink ref="IX25" r:id="rId283" display="https://www.kaarinansyysmaraton.fi/tulospalvelu/2019/" xr:uid="{00000000-0004-0000-0000-00001A010000}"/>
    <hyperlink ref="IX31" r:id="rId284" display="https://www.kaarinansyysmaraton.fi/tulospalvelu/2019/" xr:uid="{00000000-0004-0000-0000-00001B010000}"/>
    <hyperlink ref="IX32" r:id="rId285" display="https://www.kaarinansyysmaraton.fi/tulospalvelu/2019/" xr:uid="{00000000-0004-0000-0000-00001C010000}"/>
    <hyperlink ref="IX41" r:id="rId286" display="https://www.kaarinansyysmaraton.fi/tulospalvelu/2019/" xr:uid="{00000000-0004-0000-0000-00001D010000}"/>
    <hyperlink ref="IZ16" r:id="rId287" display="https://www.kaarinansyysmaraton.fi/tulospalvelu/2019/" xr:uid="{00000000-0004-0000-0000-00001E010000}"/>
    <hyperlink ref="IF3" r:id="rId288" xr:uid="{00000000-0004-0000-0000-00001F010000}"/>
    <hyperlink ref="IY53" r:id="rId289" display="https://www.kaarinansyysmaraton.fi/tulospalvelu/2019/" xr:uid="{00000000-0004-0000-0000-000020010000}"/>
    <hyperlink ref="IG3" r:id="rId290" xr:uid="{00000000-0004-0000-0000-000021010000}"/>
    <hyperlink ref="IH3" r:id="rId291" xr:uid="{00000000-0004-0000-0000-000022010000}"/>
    <hyperlink ref="II3" r:id="rId292" xr:uid="{00000000-0004-0000-0000-000023010000}"/>
    <hyperlink ref="IJ3" r:id="rId293" xr:uid="{00000000-0004-0000-0000-000024010000}"/>
    <hyperlink ref="IK3" r:id="rId294" xr:uid="{00000000-0004-0000-0000-000025010000}"/>
    <hyperlink ref="IM3" r:id="rId295" xr:uid="{00000000-0004-0000-0000-000026010000}"/>
    <hyperlink ref="IN3" r:id="rId296" xr:uid="{00000000-0004-0000-0000-000027010000}"/>
    <hyperlink ref="IP3" r:id="rId297" xr:uid="{00000000-0004-0000-0000-000028010000}"/>
    <hyperlink ref="IQ3" r:id="rId298" xr:uid="{00000000-0004-0000-0000-000029010000}"/>
    <hyperlink ref="IO3" r:id="rId299" xr:uid="{00000000-0004-0000-0000-00002A010000}"/>
    <hyperlink ref="IR3" r:id="rId300" xr:uid="{00000000-0004-0000-0000-00002B010000}"/>
    <hyperlink ref="IY33" r:id="rId301" display="http://www.mwegerano.com/andi-maraton/tulokset.php" xr:uid="{00000000-0004-0000-0000-00002C010000}"/>
    <hyperlink ref="IT3" r:id="rId302" xr:uid="{00000000-0004-0000-0000-00002D010000}"/>
    <hyperlink ref="IS3" r:id="rId303" xr:uid="{00000000-0004-0000-0000-00002E010000}"/>
  </hyperlinks>
  <pageMargins left="0.7" right="0.7" top="0.75" bottom="0.75" header="0.3" footer="0.3"/>
  <pageSetup paperSize="9" orientation="portrait" r:id="rId304"/>
  <legacyDrawing r:id="rId3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62"/>
  <sheetViews>
    <sheetView zoomScaleNormal="100" workbookViewId="0"/>
  </sheetViews>
  <sheetFormatPr defaultRowHeight="15"/>
  <cols>
    <col min="1" max="1" width="5.28515625" customWidth="1"/>
  </cols>
  <sheetData>
    <row r="1" spans="1:105">
      <c r="A1" t="s">
        <v>56</v>
      </c>
    </row>
    <row r="3" spans="1:105">
      <c r="A3" t="s">
        <v>21</v>
      </c>
    </row>
    <row r="4" spans="1:105">
      <c r="B4" t="s">
        <v>43</v>
      </c>
      <c r="CQ4" s="59" t="s">
        <v>52</v>
      </c>
    </row>
    <row r="5" spans="1:105">
      <c r="B5" t="s">
        <v>22</v>
      </c>
      <c r="CQ5" s="58">
        <v>43371</v>
      </c>
      <c r="DA5" s="58">
        <v>43379</v>
      </c>
    </row>
    <row r="6" spans="1:105">
      <c r="B6" t="s">
        <v>58</v>
      </c>
    </row>
    <row r="7" spans="1:105">
      <c r="C7" t="s">
        <v>59</v>
      </c>
    </row>
    <row r="8" spans="1:105">
      <c r="B8" t="s">
        <v>23</v>
      </c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</row>
    <row r="9" spans="1:105">
      <c r="B9" t="s">
        <v>57</v>
      </c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</row>
    <row r="10" spans="1:105"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</row>
    <row r="11" spans="1:105">
      <c r="A11" t="s">
        <v>24</v>
      </c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</row>
    <row r="12" spans="1:105">
      <c r="B12" t="s">
        <v>25</v>
      </c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</row>
    <row r="13" spans="1:105">
      <c r="B13" t="s">
        <v>218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</row>
    <row r="14" spans="1:105">
      <c r="B14" t="s">
        <v>26</v>
      </c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</row>
    <row r="15" spans="1:105">
      <c r="B15" t="s">
        <v>27</v>
      </c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</row>
    <row r="16" spans="1:105">
      <c r="C16" t="s">
        <v>28</v>
      </c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</row>
    <row r="17" spans="2:96">
      <c r="C17" t="s">
        <v>29</v>
      </c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</row>
    <row r="18" spans="2:96">
      <c r="B18" t="s">
        <v>94</v>
      </c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</row>
    <row r="19" spans="2:96">
      <c r="C19" t="s">
        <v>95</v>
      </c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</row>
    <row r="20" spans="2:96">
      <c r="C20" t="s">
        <v>96</v>
      </c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</row>
    <row r="21" spans="2:96">
      <c r="C21" s="56" t="s">
        <v>293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</row>
    <row r="22" spans="2:96">
      <c r="C22" s="56" t="s">
        <v>294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</row>
    <row r="23" spans="2:96">
      <c r="C23" s="56" t="s">
        <v>295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</row>
    <row r="24" spans="2:96">
      <c r="C24" s="56" t="s">
        <v>296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</row>
    <row r="25" spans="2:96">
      <c r="B25" t="s">
        <v>30</v>
      </c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</row>
    <row r="26" spans="2:96">
      <c r="B26" t="s">
        <v>64</v>
      </c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</row>
    <row r="27" spans="2:96">
      <c r="B27" t="s">
        <v>63</v>
      </c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</row>
    <row r="28" spans="2:96">
      <c r="B28" t="s">
        <v>60</v>
      </c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</row>
    <row r="29" spans="2:96">
      <c r="B29" t="s">
        <v>61</v>
      </c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</row>
    <row r="30" spans="2:96">
      <c r="C30" t="s">
        <v>62</v>
      </c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</row>
    <row r="31" spans="2:96">
      <c r="C31" t="s">
        <v>76</v>
      </c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</row>
    <row r="32" spans="2:96">
      <c r="B32" t="s">
        <v>35</v>
      </c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</row>
    <row r="33" spans="1:96"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</row>
    <row r="34" spans="1:96">
      <c r="A34" t="s">
        <v>31</v>
      </c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</row>
    <row r="35" spans="1:96">
      <c r="B35" t="s">
        <v>68</v>
      </c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</row>
    <row r="36" spans="1:96">
      <c r="B36" t="s">
        <v>69</v>
      </c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</row>
    <row r="37" spans="1:96">
      <c r="B37" t="s">
        <v>32</v>
      </c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</row>
    <row r="38" spans="1:96"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</row>
    <row r="39" spans="1:96">
      <c r="A39" t="s">
        <v>33</v>
      </c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</row>
    <row r="40" spans="1:96">
      <c r="B40" t="s">
        <v>34</v>
      </c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</row>
    <row r="41" spans="1:96"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</row>
    <row r="42" spans="1:96"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</row>
    <row r="43" spans="1:96"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</row>
    <row r="44" spans="1:96"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</row>
    <row r="45" spans="1:96"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</row>
    <row r="46" spans="1:96"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</row>
    <row r="47" spans="1:96"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</row>
    <row r="48" spans="1:96"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</row>
    <row r="49" spans="64:96"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</row>
    <row r="50" spans="64:96"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</row>
    <row r="51" spans="64:96"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</row>
    <row r="52" spans="64:96"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</row>
    <row r="53" spans="64:96"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</row>
    <row r="54" spans="64:96"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</row>
    <row r="55" spans="64:96"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</row>
    <row r="56" spans="64:96"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</row>
    <row r="57" spans="64:96"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</row>
    <row r="58" spans="64:96"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</row>
    <row r="59" spans="64:96"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</row>
    <row r="60" spans="64:96"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</row>
    <row r="61" spans="64:96"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</row>
    <row r="62" spans="64:96"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1048542"/>
  <sheetViews>
    <sheetView workbookViewId="0">
      <selection activeCell="P4" sqref="P4"/>
    </sheetView>
  </sheetViews>
  <sheetFormatPr defaultRowHeight="15"/>
  <cols>
    <col min="4" max="4" width="2.5703125" style="2" customWidth="1"/>
    <col min="5" max="5" width="2.5703125" style="185" customWidth="1"/>
    <col min="6" max="6" width="18.42578125" customWidth="1"/>
    <col min="7" max="7" width="7.42578125" style="2" customWidth="1"/>
    <col min="8" max="8" width="4.28515625" customWidth="1"/>
    <col min="9" max="9" width="5.140625" customWidth="1"/>
    <col min="10" max="11" width="4.28515625" customWidth="1"/>
    <col min="12" max="12" width="5.7109375" style="1" customWidth="1"/>
    <col min="14" max="14" width="21.42578125" customWidth="1"/>
  </cols>
  <sheetData>
    <row r="1" spans="1:27">
      <c r="A1" s="228"/>
      <c r="B1" s="55"/>
      <c r="C1" s="55"/>
      <c r="D1" s="150"/>
      <c r="E1" s="200"/>
      <c r="F1" s="55"/>
      <c r="G1" s="150"/>
      <c r="H1" s="55"/>
      <c r="I1" s="55"/>
      <c r="J1" s="55"/>
      <c r="K1" s="55"/>
      <c r="L1" s="54"/>
      <c r="M1" s="55"/>
      <c r="N1" s="55"/>
      <c r="T1" s="55"/>
      <c r="U1" s="55"/>
      <c r="V1" s="256"/>
      <c r="W1" s="256"/>
      <c r="X1" s="256"/>
      <c r="Y1" s="256"/>
      <c r="Z1" s="256"/>
      <c r="AA1" s="55"/>
    </row>
    <row r="2" spans="1:27">
      <c r="A2" s="228"/>
      <c r="B2" s="55"/>
      <c r="C2" s="55"/>
      <c r="D2" s="150"/>
      <c r="E2" s="200"/>
      <c r="F2" s="55"/>
      <c r="G2" s="150"/>
      <c r="H2" s="55"/>
      <c r="I2" s="55"/>
      <c r="J2" s="55"/>
      <c r="K2" s="55"/>
      <c r="L2" s="55" t="s">
        <v>243</v>
      </c>
      <c r="N2" s="55"/>
      <c r="T2" s="55"/>
      <c r="U2" s="55"/>
      <c r="V2" s="256"/>
      <c r="W2" s="256"/>
      <c r="X2" s="256"/>
      <c r="Y2" s="256"/>
      <c r="Z2" s="256"/>
      <c r="AA2" s="55"/>
    </row>
    <row r="3" spans="1:27">
      <c r="A3" s="228"/>
      <c r="B3" s="55"/>
      <c r="C3" s="55"/>
      <c r="D3" s="201"/>
      <c r="E3" s="202"/>
      <c r="F3" s="203"/>
      <c r="G3" s="201"/>
      <c r="H3" s="204"/>
      <c r="I3" s="204"/>
      <c r="J3" s="204"/>
      <c r="K3" s="204"/>
      <c r="L3" s="204"/>
      <c r="M3" s="55" t="s">
        <v>244</v>
      </c>
      <c r="T3" s="55"/>
      <c r="U3" s="55"/>
      <c r="V3" s="256"/>
      <c r="W3" s="256"/>
      <c r="X3" s="256"/>
      <c r="Y3" s="256"/>
      <c r="Z3" s="256"/>
      <c r="AA3" s="55"/>
    </row>
    <row r="4" spans="1:27">
      <c r="A4" s="228"/>
      <c r="B4" s="55"/>
      <c r="C4" s="55"/>
      <c r="D4" s="150"/>
      <c r="E4" s="200"/>
      <c r="F4" s="55"/>
      <c r="G4" s="150"/>
      <c r="H4" s="55"/>
      <c r="I4" s="55"/>
      <c r="J4" s="55"/>
      <c r="K4" s="55"/>
      <c r="L4" s="54"/>
      <c r="M4" s="55"/>
      <c r="N4" s="55" t="s">
        <v>86</v>
      </c>
      <c r="O4">
        <v>139.5</v>
      </c>
      <c r="P4">
        <v>2019</v>
      </c>
      <c r="W4" s="256"/>
      <c r="X4" s="256"/>
      <c r="Y4" s="256"/>
      <c r="Z4" s="256"/>
      <c r="AA4" s="55"/>
    </row>
    <row r="5" spans="1:27">
      <c r="A5" s="228"/>
      <c r="B5" s="55"/>
      <c r="C5" s="55"/>
      <c r="D5" s="150"/>
      <c r="E5" s="200"/>
      <c r="F5" s="55"/>
      <c r="G5" s="150"/>
      <c r="H5" s="61"/>
      <c r="I5" s="61"/>
      <c r="J5" s="61"/>
      <c r="K5" s="61"/>
      <c r="L5" s="63"/>
      <c r="M5" s="55"/>
      <c r="N5" s="19" t="s">
        <v>122</v>
      </c>
      <c r="O5">
        <v>41.25</v>
      </c>
      <c r="P5">
        <v>2019</v>
      </c>
      <c r="W5" s="256"/>
      <c r="X5" s="256"/>
      <c r="Y5" s="256"/>
      <c r="Z5" s="256"/>
      <c r="AA5" s="55"/>
    </row>
    <row r="6" spans="1:27">
      <c r="A6" s="228"/>
      <c r="B6" s="55"/>
      <c r="C6" s="55"/>
      <c r="D6" s="205"/>
      <c r="E6" s="200"/>
      <c r="F6" s="129"/>
      <c r="G6" s="206"/>
      <c r="H6" s="207"/>
      <c r="I6" s="207"/>
      <c r="J6" s="208"/>
      <c r="K6" s="208"/>
      <c r="L6" s="209"/>
      <c r="M6" s="55" t="s">
        <v>245</v>
      </c>
      <c r="N6" s="55"/>
      <c r="W6" s="256"/>
      <c r="X6" s="256"/>
      <c r="Y6" s="256"/>
      <c r="Z6" s="256"/>
      <c r="AA6" s="55"/>
    </row>
    <row r="7" spans="1:27">
      <c r="A7" s="228"/>
      <c r="B7" s="55"/>
      <c r="C7" s="55"/>
      <c r="D7" s="210"/>
      <c r="E7" s="211"/>
      <c r="F7" s="135"/>
      <c r="G7" s="212"/>
      <c r="H7" s="208"/>
      <c r="I7" s="208"/>
      <c r="J7" s="208"/>
      <c r="K7" s="208"/>
      <c r="L7" s="213"/>
      <c r="M7" s="55"/>
      <c r="N7" s="55" t="s">
        <v>93</v>
      </c>
      <c r="O7">
        <v>18.5</v>
      </c>
      <c r="P7">
        <v>2019</v>
      </c>
      <c r="W7" s="256"/>
      <c r="X7" s="256"/>
      <c r="Y7" s="256"/>
      <c r="Z7" s="256"/>
      <c r="AA7" s="55"/>
    </row>
    <row r="8" spans="1:27">
      <c r="A8" s="228"/>
      <c r="B8" s="55"/>
      <c r="C8" s="55"/>
      <c r="D8" s="210"/>
      <c r="E8" s="200"/>
      <c r="F8" s="135"/>
      <c r="G8" s="212"/>
      <c r="H8" s="208"/>
      <c r="I8" s="208"/>
      <c r="J8" s="208"/>
      <c r="K8" s="208"/>
      <c r="L8" s="213"/>
      <c r="M8" s="55"/>
      <c r="N8" s="55" t="s">
        <v>84</v>
      </c>
      <c r="O8">
        <v>6</v>
      </c>
      <c r="P8">
        <v>2019</v>
      </c>
      <c r="W8" s="256"/>
      <c r="X8" s="256"/>
      <c r="Y8" s="256"/>
      <c r="Z8" s="256"/>
      <c r="AA8" s="55"/>
    </row>
    <row r="9" spans="1:27">
      <c r="A9" s="228"/>
      <c r="B9" s="55"/>
      <c r="C9" s="55"/>
      <c r="D9" s="210"/>
      <c r="E9" s="200"/>
      <c r="F9" s="135"/>
      <c r="G9" s="214"/>
      <c r="H9" s="215"/>
      <c r="I9" s="208"/>
      <c r="J9" s="208"/>
      <c r="K9" s="208"/>
      <c r="L9" s="213"/>
      <c r="M9" s="55" t="s">
        <v>246</v>
      </c>
      <c r="N9" s="55"/>
      <c r="W9" s="256"/>
      <c r="X9" s="256"/>
      <c r="Y9" s="256"/>
      <c r="Z9" s="256"/>
      <c r="AA9" s="55"/>
    </row>
    <row r="10" spans="1:27">
      <c r="A10" s="228"/>
      <c r="B10" s="19"/>
      <c r="C10" s="19"/>
      <c r="D10" s="195"/>
      <c r="E10" s="182"/>
      <c r="F10" s="135"/>
      <c r="G10" s="126"/>
      <c r="H10" s="14"/>
      <c r="I10" s="132"/>
      <c r="J10" s="14"/>
      <c r="K10" s="14"/>
      <c r="L10" s="117"/>
      <c r="M10" s="19"/>
      <c r="N10" s="19" t="s">
        <v>86</v>
      </c>
      <c r="O10">
        <v>39.5</v>
      </c>
      <c r="P10">
        <v>2018</v>
      </c>
      <c r="W10" s="256"/>
      <c r="X10" s="256"/>
      <c r="Y10" s="256"/>
      <c r="Z10" s="256"/>
      <c r="AA10" s="55"/>
    </row>
    <row r="11" spans="1:27">
      <c r="A11" s="228"/>
      <c r="B11" s="19"/>
      <c r="C11" s="19"/>
      <c r="D11" s="149"/>
      <c r="E11" s="182"/>
      <c r="F11" s="19"/>
      <c r="G11" s="196"/>
      <c r="H11" s="14"/>
      <c r="I11" s="14"/>
      <c r="J11" s="14"/>
      <c r="K11" s="14"/>
      <c r="L11" s="117"/>
      <c r="M11" s="19"/>
      <c r="N11" s="55" t="s">
        <v>213</v>
      </c>
      <c r="O11">
        <v>17</v>
      </c>
      <c r="P11">
        <v>2018</v>
      </c>
      <c r="W11" s="256"/>
      <c r="X11" s="256"/>
      <c r="Y11" s="256"/>
      <c r="Z11" s="256"/>
      <c r="AA11" s="55"/>
    </row>
    <row r="12" spans="1:27">
      <c r="A12" s="228"/>
      <c r="B12" s="19"/>
      <c r="C12" s="19"/>
      <c r="D12" s="149"/>
      <c r="E12" s="182"/>
      <c r="F12" s="19"/>
      <c r="G12" s="20"/>
      <c r="H12" s="21"/>
      <c r="I12" s="21"/>
      <c r="J12" s="21"/>
      <c r="K12" s="21"/>
      <c r="L12" s="197"/>
      <c r="M12" s="55" t="s">
        <v>247</v>
      </c>
      <c r="N12" s="19"/>
      <c r="W12" s="256"/>
      <c r="X12" s="256"/>
      <c r="Y12" s="256"/>
      <c r="Z12" s="55"/>
      <c r="AA12" s="55"/>
    </row>
    <row r="13" spans="1:27">
      <c r="A13" s="228"/>
      <c r="B13" s="19"/>
      <c r="C13" s="19"/>
      <c r="D13" s="194"/>
      <c r="E13" s="181"/>
      <c r="F13" s="129"/>
      <c r="G13" s="189"/>
      <c r="H13" s="134"/>
      <c r="I13" s="127"/>
      <c r="J13" s="124"/>
      <c r="K13" s="124"/>
      <c r="L13" s="191"/>
      <c r="M13" s="19"/>
      <c r="N13" s="55" t="s">
        <v>86</v>
      </c>
      <c r="O13">
        <v>46</v>
      </c>
      <c r="P13">
        <v>2019</v>
      </c>
      <c r="W13" s="55"/>
      <c r="X13" s="55"/>
      <c r="Y13" s="55"/>
      <c r="Z13" s="55"/>
      <c r="AA13" s="55"/>
    </row>
    <row r="14" spans="1:27">
      <c r="A14" s="228"/>
      <c r="B14" s="19"/>
      <c r="C14" s="19"/>
      <c r="D14" s="149"/>
      <c r="E14" s="187"/>
      <c r="F14" s="54"/>
      <c r="G14" s="176"/>
      <c r="H14" s="127"/>
      <c r="I14" s="175"/>
      <c r="J14" s="124"/>
      <c r="K14" s="124"/>
      <c r="L14" s="191"/>
      <c r="M14" s="19"/>
      <c r="N14" s="19" t="s">
        <v>421</v>
      </c>
      <c r="O14">
        <v>23</v>
      </c>
      <c r="P14">
        <v>2019</v>
      </c>
    </row>
    <row r="15" spans="1:27">
      <c r="A15" s="228"/>
      <c r="B15" s="19"/>
      <c r="C15" s="19"/>
      <c r="D15" s="149"/>
      <c r="E15" s="187"/>
      <c r="F15" s="16"/>
      <c r="G15" s="17"/>
      <c r="H15" s="127"/>
      <c r="I15" s="14"/>
      <c r="J15" s="14"/>
      <c r="K15" s="14"/>
      <c r="L15" s="192"/>
      <c r="M15" s="55" t="s">
        <v>248</v>
      </c>
      <c r="N15" s="19"/>
    </row>
    <row r="16" spans="1:27">
      <c r="A16" s="228"/>
      <c r="B16" s="19"/>
      <c r="C16" s="19"/>
      <c r="D16" s="149"/>
      <c r="E16" s="187"/>
      <c r="F16" s="16"/>
      <c r="G16" s="126"/>
      <c r="H16" s="132"/>
      <c r="I16" s="132"/>
      <c r="J16" s="14"/>
      <c r="K16" s="14"/>
      <c r="L16" s="190"/>
      <c r="M16" s="19"/>
      <c r="N16" s="55" t="s">
        <v>86</v>
      </c>
      <c r="O16">
        <v>33</v>
      </c>
      <c r="P16">
        <v>2019</v>
      </c>
    </row>
    <row r="17" spans="1:16">
      <c r="A17" s="228"/>
      <c r="B17" s="19"/>
      <c r="C17" s="19"/>
      <c r="D17" s="149"/>
      <c r="E17" s="188"/>
      <c r="F17" s="54"/>
      <c r="G17" s="146"/>
      <c r="H17" s="14"/>
      <c r="I17" s="14"/>
      <c r="J17" s="14"/>
      <c r="K17" s="14"/>
      <c r="L17" s="193"/>
      <c r="M17" s="19"/>
      <c r="N17" s="19" t="s">
        <v>122</v>
      </c>
      <c r="O17">
        <v>11.5</v>
      </c>
      <c r="P17">
        <v>2019</v>
      </c>
    </row>
    <row r="18" spans="1:16">
      <c r="A18" s="228"/>
      <c r="B18" s="19"/>
      <c r="C18" s="19"/>
      <c r="D18" s="149"/>
      <c r="E18" s="188"/>
      <c r="F18" s="54"/>
      <c r="G18" s="138"/>
      <c r="H18" s="14"/>
      <c r="I18" s="148"/>
      <c r="J18" s="14"/>
      <c r="K18" s="14"/>
      <c r="L18" s="117"/>
      <c r="M18" s="19" t="s">
        <v>55</v>
      </c>
      <c r="N18" s="19"/>
    </row>
    <row r="19" spans="1:16">
      <c r="A19" s="228"/>
      <c r="B19" s="19"/>
      <c r="C19" s="19"/>
      <c r="D19" s="149"/>
      <c r="E19" s="188"/>
      <c r="F19" s="54"/>
      <c r="G19" s="17"/>
      <c r="H19" s="132"/>
      <c r="I19" s="14"/>
      <c r="J19" s="14"/>
      <c r="K19" s="14"/>
      <c r="L19" s="192"/>
      <c r="M19" s="19"/>
      <c r="N19" s="55" t="s">
        <v>86</v>
      </c>
      <c r="O19">
        <v>25</v>
      </c>
      <c r="P19">
        <v>2019</v>
      </c>
    </row>
    <row r="20" spans="1:16">
      <c r="A20" s="228"/>
      <c r="B20" s="19"/>
      <c r="C20" s="19"/>
      <c r="D20" s="149"/>
      <c r="E20" s="187"/>
      <c r="F20" s="54"/>
      <c r="G20" s="17"/>
      <c r="H20" s="132"/>
      <c r="I20" s="132"/>
      <c r="J20" s="14"/>
      <c r="K20" s="14"/>
      <c r="L20" s="117"/>
      <c r="M20" s="19"/>
      <c r="N20" s="55" t="s">
        <v>161</v>
      </c>
      <c r="O20">
        <v>4.25</v>
      </c>
      <c r="P20">
        <v>2019</v>
      </c>
    </row>
    <row r="21" spans="1:16">
      <c r="A21" s="228"/>
      <c r="B21" s="19"/>
      <c r="C21" s="19"/>
      <c r="D21" s="149"/>
      <c r="E21" s="188"/>
      <c r="F21" s="54"/>
      <c r="G21" s="123"/>
      <c r="H21" s="124"/>
      <c r="I21" s="124"/>
      <c r="J21" s="124"/>
      <c r="K21" s="124"/>
    </row>
    <row r="22" spans="1:16">
      <c r="A22" s="228"/>
      <c r="B22" s="19"/>
      <c r="C22" s="19"/>
      <c r="D22" s="149"/>
      <c r="E22" s="188"/>
      <c r="F22" s="54"/>
      <c r="G22" s="128"/>
      <c r="H22" s="124"/>
      <c r="I22" s="127"/>
      <c r="J22" s="124"/>
      <c r="K22" s="124"/>
      <c r="L22" s="55" t="s">
        <v>249</v>
      </c>
      <c r="M22" s="19"/>
      <c r="N22" s="19"/>
    </row>
    <row r="23" spans="1:16">
      <c r="A23" s="228"/>
      <c r="B23" s="19"/>
      <c r="C23" s="19"/>
      <c r="D23" s="149"/>
      <c r="E23" s="187"/>
      <c r="F23" s="54"/>
      <c r="G23" s="146"/>
      <c r="H23" s="14"/>
      <c r="I23" s="14"/>
      <c r="J23" s="14"/>
      <c r="K23" s="14"/>
      <c r="L23" s="191"/>
      <c r="M23" s="19" t="s">
        <v>16</v>
      </c>
      <c r="N23" s="19"/>
    </row>
    <row r="24" spans="1:16">
      <c r="A24" s="228"/>
      <c r="B24" s="19"/>
      <c r="C24" s="19"/>
      <c r="D24" s="149"/>
      <c r="E24" s="188"/>
      <c r="F24" s="54"/>
      <c r="G24" s="123"/>
      <c r="H24" s="124"/>
      <c r="I24" s="124"/>
      <c r="J24" s="124"/>
      <c r="K24" s="124"/>
      <c r="L24" s="193"/>
      <c r="M24" s="19"/>
      <c r="N24" s="19" t="s">
        <v>422</v>
      </c>
      <c r="O24">
        <v>21</v>
      </c>
      <c r="P24">
        <v>2019</v>
      </c>
    </row>
    <row r="25" spans="1:16">
      <c r="A25" s="228"/>
      <c r="B25" s="19"/>
      <c r="C25" s="19"/>
      <c r="D25" s="149"/>
      <c r="E25" s="188"/>
      <c r="F25" s="54"/>
      <c r="G25" s="176"/>
      <c r="H25" s="127"/>
      <c r="I25" s="175"/>
      <c r="J25" s="124"/>
      <c r="K25" s="124"/>
      <c r="L25" s="191"/>
      <c r="M25" s="19" t="s">
        <v>15</v>
      </c>
      <c r="N25" s="19"/>
    </row>
    <row r="26" spans="1:16">
      <c r="A26" s="228"/>
      <c r="B26" s="19"/>
      <c r="C26" s="19"/>
      <c r="D26" s="149"/>
      <c r="E26" s="188"/>
      <c r="F26" s="54"/>
      <c r="G26" s="17"/>
      <c r="H26" s="14"/>
      <c r="I26" s="14"/>
      <c r="J26" s="14"/>
      <c r="K26" s="14"/>
      <c r="L26" s="191"/>
      <c r="M26" s="19"/>
      <c r="N26" s="19" t="s">
        <v>51</v>
      </c>
      <c r="O26">
        <v>8</v>
      </c>
      <c r="P26">
        <v>2019</v>
      </c>
    </row>
    <row r="27" spans="1:16">
      <c r="A27" s="228"/>
      <c r="B27" s="19"/>
      <c r="C27" s="19"/>
      <c r="D27" s="149"/>
      <c r="E27" s="188"/>
      <c r="F27" s="54"/>
      <c r="G27" s="123"/>
      <c r="H27" s="124"/>
      <c r="I27" s="124"/>
      <c r="J27" s="124"/>
      <c r="K27" s="124"/>
      <c r="N27" s="19" t="s">
        <v>422</v>
      </c>
      <c r="O27">
        <v>8</v>
      </c>
      <c r="P27">
        <v>2019</v>
      </c>
    </row>
    <row r="28" spans="1:16">
      <c r="A28" s="228"/>
      <c r="B28" s="19"/>
      <c r="C28" s="19"/>
      <c r="D28" s="149"/>
      <c r="E28" s="187"/>
      <c r="F28" s="54"/>
      <c r="G28" s="17"/>
      <c r="H28" s="14"/>
      <c r="I28" s="14"/>
      <c r="J28" s="14"/>
      <c r="K28" s="14"/>
      <c r="L28" s="55" t="s">
        <v>250</v>
      </c>
      <c r="M28" s="19"/>
      <c r="N28" s="19"/>
    </row>
    <row r="29" spans="1:16">
      <c r="A29" s="228"/>
      <c r="B29" s="19"/>
      <c r="C29" s="19"/>
      <c r="D29" s="149"/>
      <c r="E29" s="188"/>
      <c r="F29" s="54"/>
      <c r="G29" s="17"/>
      <c r="H29" s="132"/>
      <c r="I29" s="14"/>
      <c r="J29" s="14"/>
      <c r="K29" s="14"/>
      <c r="L29" s="117"/>
      <c r="M29" s="19" t="s">
        <v>16</v>
      </c>
      <c r="N29" s="19"/>
    </row>
    <row r="30" spans="1:16">
      <c r="A30" s="228"/>
      <c r="B30" s="19"/>
      <c r="C30" s="19"/>
      <c r="D30" s="149"/>
      <c r="E30" s="188"/>
      <c r="F30" s="54"/>
      <c r="G30" s="128"/>
      <c r="H30" s="127"/>
      <c r="I30" s="124"/>
      <c r="J30" s="124"/>
      <c r="K30" s="124"/>
      <c r="L30" s="192"/>
      <c r="M30" s="19"/>
      <c r="N30" s="19">
        <v>2018</v>
      </c>
      <c r="O30">
        <v>39</v>
      </c>
    </row>
    <row r="31" spans="1:16">
      <c r="A31" s="228"/>
      <c r="B31" s="19"/>
      <c r="C31" s="19"/>
      <c r="D31" s="149"/>
      <c r="E31" s="188"/>
      <c r="F31" s="54"/>
      <c r="G31" s="133"/>
      <c r="H31" s="14"/>
      <c r="I31" s="14"/>
      <c r="J31" s="14"/>
      <c r="K31" s="14"/>
      <c r="L31" s="191"/>
      <c r="N31">
        <v>2019</v>
      </c>
      <c r="O31">
        <v>41</v>
      </c>
    </row>
    <row r="32" spans="1:16">
      <c r="A32" s="228"/>
      <c r="B32" s="19"/>
      <c r="C32" s="19"/>
      <c r="D32" s="149"/>
      <c r="E32" s="182"/>
      <c r="F32" s="54"/>
      <c r="G32" s="17"/>
      <c r="H32" s="14"/>
      <c r="I32" s="14"/>
      <c r="J32" s="14"/>
      <c r="K32" s="14"/>
      <c r="L32" s="117"/>
      <c r="M32" s="19" t="s">
        <v>15</v>
      </c>
      <c r="N32" s="19"/>
    </row>
    <row r="33" spans="1:15">
      <c r="A33" s="228"/>
      <c r="B33" s="19"/>
      <c r="C33" s="19"/>
      <c r="D33" s="149"/>
      <c r="E33" s="188"/>
      <c r="F33" s="54"/>
      <c r="G33" s="126"/>
      <c r="H33" s="132"/>
      <c r="I33" s="14"/>
      <c r="J33" s="14"/>
      <c r="K33" s="14"/>
      <c r="M33" s="19"/>
      <c r="N33" s="19">
        <v>2018</v>
      </c>
      <c r="O33">
        <v>13</v>
      </c>
    </row>
    <row r="34" spans="1:15">
      <c r="A34" s="228"/>
      <c r="B34" s="19"/>
      <c r="C34" s="19"/>
      <c r="D34" s="149"/>
      <c r="E34" s="188"/>
      <c r="F34" s="54"/>
      <c r="G34" s="17"/>
      <c r="H34" s="14"/>
      <c r="I34" s="14"/>
      <c r="J34" s="14"/>
      <c r="K34" s="14"/>
      <c r="L34" s="117"/>
      <c r="M34" s="19"/>
      <c r="N34" s="55">
        <v>2019</v>
      </c>
      <c r="O34">
        <v>14</v>
      </c>
    </row>
    <row r="35" spans="1:15">
      <c r="A35" s="228"/>
      <c r="B35" s="19"/>
      <c r="C35" s="19"/>
      <c r="D35" s="149"/>
      <c r="E35" s="188"/>
      <c r="F35" s="54"/>
      <c r="G35" s="133"/>
      <c r="H35" s="14"/>
      <c r="I35" s="14"/>
      <c r="J35" s="14"/>
      <c r="K35" s="14"/>
      <c r="L35" s="117"/>
      <c r="M35" s="19"/>
      <c r="N35" s="19"/>
    </row>
    <row r="36" spans="1:15">
      <c r="A36" s="228"/>
      <c r="B36" s="19"/>
      <c r="C36" s="19"/>
      <c r="D36" s="149"/>
      <c r="E36" s="187"/>
      <c r="F36" s="54"/>
      <c r="G36" s="126"/>
      <c r="H36" s="14"/>
      <c r="I36" s="14"/>
      <c r="J36" s="14"/>
      <c r="K36" s="14"/>
      <c r="L36" s="192"/>
      <c r="M36" s="19"/>
      <c r="N36" s="19"/>
    </row>
    <row r="37" spans="1:15">
      <c r="A37" s="228"/>
      <c r="B37" s="19"/>
      <c r="C37" s="19"/>
      <c r="D37" s="149"/>
      <c r="E37" s="182"/>
      <c r="F37" s="54"/>
      <c r="G37" s="126"/>
      <c r="H37" s="14"/>
      <c r="I37" s="14"/>
      <c r="J37" s="14"/>
      <c r="K37" s="14"/>
      <c r="L37" s="192"/>
      <c r="M37" s="19"/>
      <c r="N37" s="19"/>
    </row>
    <row r="38" spans="1:15">
      <c r="A38" s="228"/>
      <c r="B38" s="19"/>
      <c r="C38" s="19"/>
      <c r="D38" s="149"/>
      <c r="E38" s="182"/>
      <c r="F38" s="54"/>
      <c r="G38" s="126"/>
      <c r="H38" s="14"/>
      <c r="I38" s="14"/>
      <c r="J38" s="14"/>
      <c r="K38" s="14"/>
      <c r="L38" s="192"/>
      <c r="M38" s="19"/>
      <c r="N38" s="19"/>
    </row>
    <row r="39" spans="1:15">
      <c r="A39" s="228"/>
      <c r="B39" s="19"/>
      <c r="C39" s="19"/>
      <c r="D39" s="149"/>
      <c r="E39" s="188"/>
      <c r="F39" s="54"/>
      <c r="G39" s="17"/>
      <c r="H39" s="14"/>
      <c r="I39" s="14"/>
      <c r="J39" s="14"/>
      <c r="K39" s="14"/>
      <c r="L39" s="117"/>
      <c r="M39" s="19"/>
      <c r="N39" s="19"/>
    </row>
    <row r="40" spans="1:15">
      <c r="A40" s="228"/>
      <c r="B40" s="19"/>
      <c r="C40" s="19"/>
      <c r="D40" s="149"/>
      <c r="E40" s="182"/>
      <c r="F40" s="54"/>
      <c r="G40" s="17"/>
      <c r="H40" s="14"/>
      <c r="I40" s="14"/>
      <c r="J40" s="14"/>
      <c r="K40" s="14"/>
      <c r="L40" s="117"/>
      <c r="M40" s="19"/>
      <c r="N40" s="19"/>
    </row>
    <row r="41" spans="1:15">
      <c r="A41" s="228"/>
      <c r="B41" s="19"/>
      <c r="C41" s="19"/>
      <c r="D41" s="149"/>
      <c r="E41" s="182"/>
      <c r="F41" s="54"/>
      <c r="G41" s="76"/>
      <c r="H41" s="77"/>
      <c r="I41" s="77"/>
      <c r="J41" s="77"/>
      <c r="K41" s="77"/>
      <c r="L41" s="118"/>
      <c r="M41" s="19"/>
      <c r="N41" s="19"/>
    </row>
    <row r="42" spans="1:15">
      <c r="A42" s="228"/>
      <c r="B42" s="19"/>
      <c r="C42" s="19"/>
      <c r="D42" s="149"/>
      <c r="E42" s="182"/>
      <c r="F42" s="55"/>
      <c r="G42" s="76"/>
      <c r="H42" s="77"/>
      <c r="I42" s="77"/>
      <c r="J42" s="77"/>
      <c r="K42" s="77"/>
      <c r="L42" s="118"/>
      <c r="M42" s="19"/>
      <c r="N42" s="19"/>
    </row>
    <row r="43" spans="1:15">
      <c r="A43" s="228"/>
      <c r="B43" s="19"/>
      <c r="C43" s="19"/>
      <c r="D43" s="149"/>
      <c r="E43" s="182"/>
      <c r="F43" s="186"/>
      <c r="G43" s="76"/>
      <c r="H43" s="77"/>
      <c r="I43" s="77"/>
      <c r="J43" s="77"/>
      <c r="K43" s="77"/>
      <c r="L43" s="118"/>
      <c r="M43" s="19"/>
      <c r="N43" s="19"/>
    </row>
    <row r="44" spans="1:15">
      <c r="A44" s="228"/>
      <c r="B44" s="19"/>
      <c r="C44" s="19"/>
      <c r="D44" s="149"/>
      <c r="E44" s="182"/>
      <c r="F44" s="55"/>
      <c r="G44" s="76"/>
      <c r="H44" s="77"/>
      <c r="I44" s="77"/>
      <c r="J44" s="77"/>
      <c r="K44" s="77"/>
      <c r="L44" s="118"/>
      <c r="M44" s="19"/>
      <c r="N44" s="19"/>
    </row>
    <row r="45" spans="1:15">
      <c r="A45" s="228"/>
      <c r="B45" s="19"/>
      <c r="C45" s="19"/>
      <c r="D45" s="149"/>
      <c r="E45" s="182"/>
      <c r="F45" s="55"/>
      <c r="G45" s="76"/>
      <c r="H45" s="77"/>
      <c r="I45" s="77"/>
      <c r="J45" s="77"/>
      <c r="K45" s="77"/>
      <c r="L45" s="118"/>
      <c r="M45" s="19"/>
      <c r="N45" s="19"/>
    </row>
    <row r="46" spans="1:15">
      <c r="A46" s="228"/>
      <c r="B46" s="19"/>
      <c r="C46" s="19"/>
      <c r="D46" s="149"/>
      <c r="E46" s="182"/>
      <c r="F46" s="19"/>
      <c r="G46" s="76"/>
      <c r="H46" s="77"/>
      <c r="I46" s="77"/>
      <c r="J46" s="77"/>
      <c r="K46" s="77"/>
      <c r="L46" s="118"/>
      <c r="M46" s="19"/>
      <c r="N46" s="19"/>
    </row>
    <row r="47" spans="1:15">
      <c r="A47" s="228"/>
      <c r="B47" s="19"/>
      <c r="C47" s="19"/>
      <c r="D47" s="149"/>
      <c r="E47" s="182"/>
      <c r="F47" s="55"/>
      <c r="G47" s="76"/>
      <c r="H47" s="77"/>
      <c r="I47" s="77"/>
      <c r="J47" s="77"/>
      <c r="K47" s="77"/>
      <c r="L47" s="118"/>
      <c r="M47" s="19"/>
      <c r="N47" s="19"/>
    </row>
    <row r="48" spans="1:15">
      <c r="A48" s="228"/>
      <c r="B48" s="19"/>
      <c r="C48" s="19"/>
      <c r="D48" s="149"/>
      <c r="E48" s="182"/>
      <c r="F48" s="55"/>
      <c r="G48" s="76"/>
      <c r="H48" s="77"/>
      <c r="I48" s="77"/>
      <c r="J48" s="77"/>
      <c r="K48" s="77"/>
      <c r="L48" s="118"/>
      <c r="M48" s="19"/>
      <c r="N48" s="19"/>
    </row>
    <row r="49" spans="1:14">
      <c r="A49" s="228"/>
      <c r="B49" s="19"/>
      <c r="C49" s="19"/>
      <c r="D49" s="149"/>
      <c r="E49" s="182"/>
      <c r="F49" s="55"/>
      <c r="G49" s="76"/>
      <c r="H49" s="77"/>
      <c r="I49" s="77"/>
      <c r="J49" s="77"/>
      <c r="K49" s="77"/>
      <c r="L49" s="118"/>
      <c r="M49" s="19"/>
      <c r="N49" s="19"/>
    </row>
    <row r="50" spans="1:14">
      <c r="A50" s="228"/>
      <c r="B50" s="19"/>
      <c r="C50" s="19"/>
      <c r="D50" s="149"/>
      <c r="E50" s="182"/>
      <c r="F50" s="55"/>
      <c r="G50" s="76"/>
      <c r="H50" s="77"/>
      <c r="I50" s="77"/>
      <c r="J50" s="77"/>
      <c r="K50" s="77"/>
      <c r="L50" s="118"/>
      <c r="M50" s="19"/>
      <c r="N50" s="19"/>
    </row>
    <row r="51" spans="1:14">
      <c r="A51" s="228"/>
      <c r="B51" s="19"/>
      <c r="C51" s="19"/>
      <c r="D51" s="149"/>
      <c r="E51" s="182"/>
      <c r="F51" s="19"/>
      <c r="G51" s="194"/>
      <c r="H51" s="198"/>
      <c r="I51" s="198"/>
      <c r="J51" s="198"/>
      <c r="K51" s="198"/>
      <c r="L51" s="199"/>
      <c r="M51" s="19"/>
      <c r="N51" s="19"/>
    </row>
    <row r="52" spans="1:14">
      <c r="A52" s="228"/>
      <c r="B52" s="19"/>
      <c r="C52" s="19"/>
      <c r="D52" s="149"/>
      <c r="E52" s="182"/>
      <c r="F52" s="19"/>
      <c r="G52" s="194"/>
      <c r="H52" s="19"/>
      <c r="I52" s="19"/>
      <c r="J52" s="19"/>
      <c r="K52" s="19"/>
      <c r="L52" s="16"/>
      <c r="M52" s="19"/>
      <c r="N52" s="19"/>
    </row>
    <row r="53" spans="1:14">
      <c r="A53" s="228"/>
      <c r="B53" s="19"/>
      <c r="C53" s="19"/>
      <c r="D53" s="149"/>
      <c r="E53" s="182"/>
      <c r="F53" s="19"/>
      <c r="G53" s="194"/>
      <c r="H53" s="19"/>
      <c r="I53" s="19"/>
      <c r="J53" s="19"/>
      <c r="K53" s="19"/>
      <c r="L53" s="16"/>
      <c r="M53" s="19"/>
      <c r="N53" s="19"/>
    </row>
    <row r="54" spans="1:14">
      <c r="A54" s="228"/>
      <c r="B54" s="19"/>
      <c r="C54" s="19"/>
      <c r="D54" s="149"/>
      <c r="E54" s="182"/>
      <c r="F54" s="19"/>
      <c r="G54" s="194"/>
      <c r="H54" s="19"/>
      <c r="I54" s="19"/>
      <c r="J54" s="19"/>
      <c r="K54" s="19"/>
      <c r="L54" s="16"/>
      <c r="M54" s="19"/>
      <c r="N54" s="19"/>
    </row>
    <row r="55" spans="1:14">
      <c r="A55" s="228"/>
      <c r="B55" s="19"/>
      <c r="C55" s="19"/>
      <c r="D55" s="149"/>
      <c r="E55" s="182"/>
      <c r="F55" s="19"/>
      <c r="G55" s="194"/>
      <c r="H55" s="19"/>
      <c r="I55" s="19"/>
      <c r="J55" s="19"/>
      <c r="K55" s="19"/>
      <c r="L55" s="16"/>
      <c r="M55" s="19"/>
      <c r="N55" s="19"/>
    </row>
    <row r="56" spans="1:14">
      <c r="A56" s="228"/>
      <c r="B56" s="19"/>
      <c r="C56" s="19"/>
      <c r="D56" s="149"/>
      <c r="E56" s="182"/>
      <c r="F56" s="19"/>
      <c r="G56" s="194"/>
      <c r="H56" s="19"/>
      <c r="I56" s="19"/>
      <c r="J56" s="19"/>
      <c r="K56" s="19"/>
      <c r="L56" s="16"/>
      <c r="M56" s="19"/>
      <c r="N56" s="19"/>
    </row>
    <row r="57" spans="1:14">
      <c r="A57" s="228"/>
      <c r="B57" s="19"/>
      <c r="C57" s="19"/>
      <c r="D57" s="149"/>
      <c r="E57" s="182"/>
      <c r="F57" s="19"/>
      <c r="G57" s="194"/>
      <c r="H57" s="19"/>
      <c r="I57" s="19"/>
      <c r="J57" s="19"/>
      <c r="K57" s="19"/>
      <c r="L57" s="16"/>
      <c r="M57" s="19"/>
      <c r="N57" s="19"/>
    </row>
    <row r="58" spans="1:14">
      <c r="A58" s="228"/>
      <c r="B58" s="19"/>
      <c r="C58" s="19"/>
      <c r="D58" s="149"/>
      <c r="E58" s="182"/>
      <c r="F58" s="19"/>
      <c r="G58" s="194"/>
      <c r="H58" s="19"/>
      <c r="I58" s="19"/>
      <c r="J58" s="19"/>
      <c r="K58" s="19"/>
      <c r="L58" s="16"/>
      <c r="M58" s="19"/>
      <c r="N58" s="19"/>
    </row>
    <row r="59" spans="1:14">
      <c r="A59" s="228"/>
      <c r="B59" s="19"/>
      <c r="C59" s="19"/>
      <c r="D59" s="149"/>
      <c r="E59" s="182"/>
      <c r="F59" s="19"/>
      <c r="G59" s="194"/>
      <c r="H59" s="19"/>
      <c r="I59" s="19"/>
      <c r="J59" s="19"/>
      <c r="K59" s="19"/>
      <c r="L59" s="16"/>
      <c r="M59" s="19"/>
      <c r="N59" s="19"/>
    </row>
    <row r="60" spans="1:14">
      <c r="A60" s="228"/>
      <c r="B60" s="19"/>
      <c r="C60" s="19"/>
      <c r="D60" s="149"/>
      <c r="E60" s="182"/>
      <c r="F60" s="19"/>
      <c r="G60" s="194"/>
      <c r="H60" s="19"/>
      <c r="I60" s="19"/>
      <c r="J60" s="19"/>
      <c r="K60" s="19"/>
      <c r="L60" s="16"/>
      <c r="M60" s="19"/>
      <c r="N60" s="19"/>
    </row>
    <row r="61" spans="1:14">
      <c r="A61" s="228"/>
      <c r="B61" s="19"/>
      <c r="C61" s="19"/>
      <c r="D61" s="149"/>
      <c r="E61" s="182"/>
      <c r="F61" s="19"/>
      <c r="G61" s="194"/>
      <c r="H61" s="19"/>
      <c r="I61" s="19"/>
      <c r="J61" s="19"/>
      <c r="K61" s="19"/>
      <c r="L61" s="16"/>
      <c r="M61" s="19"/>
      <c r="N61" s="19"/>
    </row>
    <row r="62" spans="1:14">
      <c r="A62" s="228"/>
      <c r="B62" s="19"/>
      <c r="C62" s="19"/>
      <c r="D62" s="149"/>
      <c r="E62" s="182"/>
      <c r="F62" s="19"/>
      <c r="G62" s="194"/>
      <c r="H62" s="19"/>
      <c r="I62" s="19"/>
      <c r="J62" s="19"/>
      <c r="K62" s="19"/>
      <c r="L62" s="16"/>
      <c r="M62" s="19"/>
      <c r="N62" s="19"/>
    </row>
    <row r="63" spans="1:14">
      <c r="A63" s="228"/>
      <c r="B63" s="19"/>
      <c r="C63" s="19"/>
      <c r="D63" s="149"/>
      <c r="E63" s="182"/>
      <c r="F63" s="19"/>
      <c r="G63" s="194"/>
      <c r="H63" s="19"/>
      <c r="I63" s="19"/>
      <c r="J63" s="19"/>
      <c r="K63" s="19"/>
      <c r="L63" s="16"/>
      <c r="M63" s="19"/>
      <c r="N63" s="19"/>
    </row>
    <row r="64" spans="1:14">
      <c r="A64" s="228"/>
      <c r="B64" s="19"/>
      <c r="C64" s="19"/>
      <c r="D64" s="149"/>
      <c r="E64" s="182"/>
      <c r="F64" s="19"/>
      <c r="G64" s="194"/>
      <c r="H64" s="19"/>
      <c r="I64" s="19"/>
      <c r="J64" s="19"/>
      <c r="K64" s="19"/>
      <c r="L64" s="16"/>
      <c r="M64" s="19"/>
      <c r="N64" s="19"/>
    </row>
    <row r="65" spans="1:14">
      <c r="A65" s="228"/>
      <c r="B65" s="19"/>
      <c r="C65" s="19"/>
      <c r="D65" s="149"/>
      <c r="E65" s="182"/>
      <c r="F65" s="19"/>
      <c r="G65" s="149"/>
      <c r="H65" s="19"/>
      <c r="I65" s="19"/>
      <c r="J65" s="19"/>
      <c r="K65" s="19"/>
      <c r="L65" s="16"/>
      <c r="M65" s="19"/>
      <c r="N65" s="19"/>
    </row>
    <row r="66" spans="1:14">
      <c r="A66" s="228"/>
      <c r="B66" s="19"/>
      <c r="C66" s="19"/>
      <c r="D66" s="149"/>
      <c r="E66" s="182"/>
      <c r="F66" s="19"/>
      <c r="G66" s="149"/>
      <c r="H66" s="19"/>
      <c r="I66" s="19"/>
      <c r="J66" s="19"/>
      <c r="K66" s="19"/>
      <c r="L66" s="16"/>
      <c r="M66" s="19"/>
      <c r="N66" s="19"/>
    </row>
    <row r="67" spans="1:14">
      <c r="A67" s="228"/>
      <c r="B67" s="19"/>
      <c r="C67" s="19"/>
      <c r="D67" s="149"/>
      <c r="E67" s="182"/>
      <c r="F67" s="19"/>
      <c r="G67" s="149"/>
      <c r="H67" s="19"/>
      <c r="I67" s="19"/>
      <c r="J67" s="19"/>
      <c r="K67" s="19"/>
      <c r="L67" s="16"/>
      <c r="M67" s="19"/>
      <c r="N67" s="19"/>
    </row>
    <row r="68" spans="1:14">
      <c r="A68" s="228"/>
      <c r="B68" s="19"/>
      <c r="C68" s="19"/>
      <c r="D68" s="149"/>
      <c r="E68" s="182"/>
      <c r="F68" s="19"/>
      <c r="G68" s="149"/>
      <c r="H68" s="19"/>
      <c r="I68" s="19"/>
      <c r="J68" s="19"/>
      <c r="K68" s="19"/>
      <c r="L68" s="16"/>
      <c r="M68" s="19"/>
      <c r="N68" s="19"/>
    </row>
    <row r="69" spans="1:14">
      <c r="A69" s="228"/>
      <c r="B69" s="19"/>
      <c r="C69" s="19"/>
      <c r="D69" s="149"/>
      <c r="E69" s="182"/>
      <c r="F69" s="19"/>
      <c r="G69" s="149"/>
      <c r="H69" s="19"/>
      <c r="I69" s="19"/>
      <c r="J69" s="19"/>
      <c r="K69" s="19"/>
      <c r="L69" s="16"/>
      <c r="M69" s="19"/>
      <c r="N69" s="19"/>
    </row>
    <row r="70" spans="1:14">
      <c r="A70" s="228"/>
      <c r="B70" s="19"/>
      <c r="C70" s="19"/>
      <c r="D70" s="149"/>
      <c r="E70" s="182"/>
      <c r="F70" s="19"/>
      <c r="G70" s="149"/>
      <c r="H70" s="19"/>
      <c r="I70" s="19"/>
      <c r="J70" s="19"/>
      <c r="K70" s="19"/>
      <c r="L70" s="16"/>
      <c r="M70" s="19"/>
      <c r="N70" s="19"/>
    </row>
    <row r="71" spans="1:14">
      <c r="A71" s="228"/>
      <c r="B71" s="19"/>
      <c r="C71" s="19"/>
      <c r="D71" s="149"/>
      <c r="E71" s="182"/>
      <c r="F71" s="19"/>
      <c r="G71" s="149"/>
      <c r="H71" s="19"/>
      <c r="I71" s="19"/>
      <c r="J71" s="19"/>
      <c r="K71" s="19"/>
      <c r="L71" s="16"/>
      <c r="M71" s="19"/>
      <c r="N71" s="19"/>
    </row>
    <row r="72" spans="1:14">
      <c r="A72" s="228"/>
      <c r="B72" s="19"/>
      <c r="C72" s="19"/>
      <c r="D72" s="149"/>
      <c r="E72" s="182"/>
      <c r="F72" s="19"/>
      <c r="G72" s="149"/>
      <c r="H72" s="19"/>
      <c r="I72" s="19"/>
      <c r="J72" s="19"/>
      <c r="K72" s="19"/>
      <c r="L72" s="16"/>
      <c r="M72" s="19"/>
      <c r="N72" s="19"/>
    </row>
    <row r="73" spans="1:14">
      <c r="A73" s="228"/>
      <c r="B73" s="19"/>
      <c r="C73" s="19"/>
      <c r="D73" s="149"/>
      <c r="E73" s="182"/>
      <c r="F73" s="19"/>
      <c r="G73" s="149"/>
      <c r="H73" s="19"/>
      <c r="I73" s="19"/>
      <c r="J73" s="19"/>
      <c r="K73" s="19"/>
      <c r="L73" s="16"/>
      <c r="M73" s="19"/>
      <c r="N73" s="19"/>
    </row>
    <row r="74" spans="1:14">
      <c r="A74" s="228"/>
      <c r="B74" s="19"/>
      <c r="C74" s="19"/>
      <c r="D74" s="149"/>
      <c r="E74" s="182"/>
      <c r="F74" s="19"/>
      <c r="G74" s="149"/>
      <c r="H74" s="19"/>
      <c r="I74" s="19"/>
      <c r="J74" s="19"/>
      <c r="K74" s="19"/>
      <c r="L74" s="16"/>
      <c r="M74" s="19"/>
      <c r="N74" s="19"/>
    </row>
    <row r="75" spans="1:14">
      <c r="A75" s="228"/>
      <c r="B75" s="19"/>
      <c r="C75" s="19"/>
      <c r="D75" s="149"/>
      <c r="E75" s="182"/>
      <c r="F75" s="19"/>
      <c r="G75" s="149"/>
      <c r="H75" s="19"/>
      <c r="I75" s="19"/>
      <c r="J75" s="19"/>
      <c r="K75" s="19"/>
      <c r="L75" s="16"/>
      <c r="M75" s="19"/>
      <c r="N75" s="19"/>
    </row>
    <row r="76" spans="1:14">
      <c r="A76" s="228"/>
      <c r="B76" s="19"/>
      <c r="C76" s="19"/>
      <c r="D76" s="149"/>
      <c r="E76" s="182"/>
      <c r="F76" s="19"/>
      <c r="G76" s="149"/>
      <c r="H76" s="19"/>
      <c r="I76" s="19"/>
      <c r="J76" s="19"/>
      <c r="K76" s="19"/>
      <c r="L76" s="16"/>
      <c r="M76" s="19"/>
      <c r="N76" s="19"/>
    </row>
    <row r="77" spans="1:14">
      <c r="A77" s="228"/>
      <c r="B77" s="19"/>
      <c r="C77" s="19"/>
      <c r="D77" s="149"/>
      <c r="E77" s="182"/>
      <c r="F77" s="19"/>
      <c r="G77" s="149"/>
      <c r="H77" s="19"/>
      <c r="I77" s="19"/>
      <c r="J77" s="19"/>
      <c r="K77" s="19"/>
      <c r="L77" s="16"/>
      <c r="M77" s="19"/>
      <c r="N77" s="19"/>
    </row>
    <row r="78" spans="1:14">
      <c r="A78" s="228"/>
      <c r="B78" s="19"/>
      <c r="C78" s="19"/>
      <c r="D78" s="149"/>
      <c r="E78" s="182"/>
      <c r="F78" s="19"/>
      <c r="G78" s="149"/>
      <c r="H78" s="19"/>
      <c r="I78" s="19"/>
      <c r="J78" s="19"/>
      <c r="K78" s="19"/>
      <c r="L78" s="16"/>
      <c r="M78" s="19"/>
      <c r="N78" s="19"/>
    </row>
    <row r="79" spans="1:14">
      <c r="A79" s="228"/>
      <c r="B79" s="19"/>
      <c r="C79" s="19"/>
      <c r="D79" s="149"/>
      <c r="E79" s="182"/>
      <c r="F79" s="19"/>
      <c r="G79" s="149"/>
      <c r="H79" s="19"/>
      <c r="I79" s="19"/>
      <c r="J79" s="19"/>
      <c r="K79" s="19"/>
      <c r="L79" s="16"/>
      <c r="M79" s="19"/>
      <c r="N79" s="19"/>
    </row>
    <row r="80" spans="1:14">
      <c r="A80" s="228"/>
      <c r="B80" s="19"/>
      <c r="C80" s="19"/>
      <c r="D80" s="149"/>
      <c r="E80" s="182"/>
      <c r="F80" s="19"/>
      <c r="G80" s="149"/>
      <c r="H80" s="19"/>
      <c r="I80" s="19"/>
      <c r="J80" s="19"/>
      <c r="K80" s="19"/>
      <c r="L80" s="16"/>
      <c r="M80" s="19"/>
      <c r="N80" s="19"/>
    </row>
    <row r="81" spans="1:14">
      <c r="A81" s="228"/>
      <c r="B81" s="19"/>
      <c r="C81" s="19"/>
      <c r="D81" s="149"/>
      <c r="E81" s="182"/>
      <c r="F81" s="19"/>
      <c r="G81" s="149"/>
      <c r="H81" s="19"/>
      <c r="I81" s="19"/>
      <c r="J81" s="19"/>
      <c r="K81" s="19"/>
      <c r="L81" s="16"/>
      <c r="M81" s="19"/>
      <c r="N81" s="19"/>
    </row>
    <row r="82" spans="1:14">
      <c r="A82" s="228"/>
      <c r="B82" s="19"/>
      <c r="C82" s="19"/>
      <c r="D82" s="149"/>
      <c r="E82" s="182"/>
      <c r="F82" s="19"/>
      <c r="G82" s="149"/>
      <c r="H82" s="19"/>
      <c r="I82" s="19"/>
      <c r="J82" s="19"/>
      <c r="K82" s="19"/>
      <c r="L82" s="16"/>
      <c r="M82" s="19"/>
      <c r="N82" s="19"/>
    </row>
    <row r="83" spans="1:14">
      <c r="A83" s="228"/>
      <c r="B83" s="19"/>
      <c r="C83" s="19"/>
      <c r="D83" s="149"/>
      <c r="E83" s="182"/>
      <c r="F83" s="19"/>
      <c r="G83" s="149"/>
      <c r="H83" s="19"/>
      <c r="I83" s="19"/>
      <c r="J83" s="19"/>
      <c r="K83" s="19"/>
      <c r="L83" s="16"/>
      <c r="M83" s="19"/>
      <c r="N83" s="19"/>
    </row>
    <row r="84" spans="1:14">
      <c r="A84" s="19"/>
      <c r="B84" s="19"/>
      <c r="C84" s="19"/>
      <c r="D84" s="149"/>
      <c r="E84" s="182"/>
      <c r="F84" s="19"/>
      <c r="G84" s="149"/>
      <c r="H84" s="19"/>
      <c r="I84" s="19"/>
      <c r="J84" s="19"/>
      <c r="K84" s="19"/>
      <c r="L84" s="16"/>
      <c r="M84" s="19"/>
      <c r="N84" s="19"/>
    </row>
    <row r="85" spans="1:14">
      <c r="A85" s="19"/>
      <c r="B85" s="19"/>
      <c r="C85" s="19"/>
      <c r="D85" s="149"/>
      <c r="E85" s="182"/>
      <c r="F85" s="19"/>
      <c r="G85" s="149"/>
      <c r="H85" s="19"/>
      <c r="I85" s="19"/>
      <c r="J85" s="19"/>
      <c r="K85" s="19"/>
      <c r="L85" s="16"/>
      <c r="M85" s="19"/>
      <c r="N85" s="19"/>
    </row>
    <row r="86" spans="1:14">
      <c r="A86" s="19"/>
      <c r="B86" s="19"/>
      <c r="C86" s="19"/>
      <c r="D86" s="149"/>
      <c r="E86" s="182"/>
      <c r="F86" s="19"/>
      <c r="G86" s="149"/>
      <c r="H86" s="19"/>
      <c r="I86" s="19"/>
      <c r="J86" s="19"/>
      <c r="K86" s="19"/>
      <c r="L86" s="16"/>
      <c r="M86" s="19"/>
      <c r="N86" s="19"/>
    </row>
    <row r="87" spans="1:14">
      <c r="A87" s="19"/>
      <c r="B87" s="19"/>
      <c r="C87" s="19"/>
      <c r="D87" s="149"/>
      <c r="E87" s="182"/>
      <c r="F87" s="19"/>
      <c r="G87" s="149"/>
      <c r="H87" s="19"/>
      <c r="I87" s="19"/>
      <c r="J87" s="19"/>
      <c r="K87" s="19"/>
      <c r="L87" s="16"/>
      <c r="M87" s="19"/>
      <c r="N87" s="19"/>
    </row>
    <row r="88" spans="1:14">
      <c r="A88" s="19"/>
      <c r="B88" s="19"/>
      <c r="C88" s="19"/>
      <c r="D88" s="149"/>
      <c r="E88" s="182"/>
      <c r="F88" s="19"/>
      <c r="G88" s="149"/>
      <c r="H88" s="19"/>
      <c r="I88" s="19"/>
      <c r="J88" s="19"/>
      <c r="K88" s="19"/>
      <c r="L88" s="16"/>
      <c r="M88" s="19"/>
      <c r="N88" s="19"/>
    </row>
    <row r="89" spans="1:14">
      <c r="A89" s="19"/>
      <c r="B89" s="19"/>
      <c r="C89" s="19"/>
      <c r="D89" s="149"/>
      <c r="E89" s="182"/>
      <c r="F89" s="19"/>
      <c r="G89" s="149"/>
      <c r="H89" s="19"/>
      <c r="I89" s="19"/>
      <c r="J89" s="19"/>
      <c r="K89" s="19"/>
      <c r="L89" s="16"/>
      <c r="M89" s="19"/>
      <c r="N89" s="19"/>
    </row>
    <row r="90" spans="1:14">
      <c r="A90" s="19"/>
      <c r="B90" s="19"/>
      <c r="C90" s="19"/>
      <c r="D90" s="149"/>
      <c r="E90" s="182"/>
      <c r="F90" s="19"/>
      <c r="G90" s="149"/>
      <c r="H90" s="19"/>
      <c r="I90" s="19"/>
      <c r="J90" s="19"/>
      <c r="K90" s="19"/>
      <c r="L90" s="16"/>
      <c r="M90" s="19"/>
      <c r="N90" s="19"/>
    </row>
    <row r="91" spans="1:14">
      <c r="A91" s="19"/>
      <c r="B91" s="19"/>
      <c r="C91" s="19"/>
      <c r="D91" s="149"/>
      <c r="E91" s="182"/>
      <c r="F91" s="19"/>
      <c r="G91" s="149"/>
      <c r="H91" s="19"/>
      <c r="I91" s="19"/>
      <c r="J91" s="19"/>
      <c r="K91" s="19"/>
      <c r="L91" s="16"/>
      <c r="M91" s="19"/>
      <c r="N91" s="19"/>
    </row>
    <row r="92" spans="1:14">
      <c r="A92" s="19"/>
      <c r="B92" s="19"/>
      <c r="C92" s="19"/>
      <c r="D92" s="149"/>
      <c r="E92" s="182"/>
      <c r="F92" s="19"/>
      <c r="G92" s="149"/>
      <c r="H92" s="19"/>
      <c r="I92" s="19"/>
      <c r="J92" s="19"/>
      <c r="K92" s="19"/>
      <c r="L92" s="16"/>
      <c r="M92" s="19"/>
      <c r="N92" s="19"/>
    </row>
    <row r="93" spans="1:14">
      <c r="A93" s="19"/>
      <c r="B93" s="19"/>
      <c r="C93" s="19"/>
      <c r="D93" s="149"/>
      <c r="E93" s="182"/>
      <c r="F93" s="19"/>
      <c r="G93" s="149"/>
      <c r="H93" s="19"/>
      <c r="I93" s="19"/>
      <c r="J93" s="19"/>
      <c r="K93" s="19"/>
      <c r="L93" s="16"/>
      <c r="M93" s="19"/>
      <c r="N93" s="19"/>
    </row>
    <row r="94" spans="1:14">
      <c r="A94" s="19"/>
      <c r="B94" s="19"/>
      <c r="C94" s="19"/>
      <c r="D94" s="149"/>
      <c r="E94" s="182"/>
      <c r="F94" s="19"/>
      <c r="G94" s="149"/>
      <c r="H94" s="19"/>
      <c r="I94" s="19"/>
      <c r="J94" s="19"/>
      <c r="K94" s="19"/>
      <c r="L94" s="16"/>
      <c r="M94" s="19"/>
      <c r="N94" s="19"/>
    </row>
    <row r="95" spans="1:14">
      <c r="A95" s="19"/>
      <c r="B95" s="19"/>
      <c r="C95" s="19"/>
      <c r="D95" s="149"/>
      <c r="E95" s="182"/>
      <c r="F95" s="19"/>
      <c r="G95" s="149"/>
      <c r="H95" s="19"/>
      <c r="I95" s="19"/>
      <c r="J95" s="19"/>
      <c r="K95" s="19"/>
      <c r="L95" s="16"/>
      <c r="M95" s="19"/>
      <c r="N95" s="19"/>
    </row>
    <row r="96" spans="1:14">
      <c r="A96" s="19"/>
      <c r="B96" s="19"/>
      <c r="C96" s="19"/>
      <c r="D96" s="149"/>
      <c r="E96" s="182"/>
      <c r="F96" s="19"/>
      <c r="G96" s="149"/>
      <c r="H96" s="19"/>
      <c r="I96" s="19"/>
      <c r="J96" s="19"/>
      <c r="K96" s="19"/>
      <c r="L96" s="16"/>
      <c r="M96" s="19"/>
      <c r="N96" s="19"/>
    </row>
    <row r="97" spans="1:14">
      <c r="A97" s="19"/>
      <c r="B97" s="19"/>
      <c r="C97" s="19"/>
      <c r="D97" s="149"/>
      <c r="E97" s="182"/>
      <c r="F97" s="19"/>
      <c r="G97" s="149"/>
      <c r="H97" s="19"/>
      <c r="I97" s="19"/>
      <c r="J97" s="19"/>
      <c r="K97" s="19"/>
      <c r="L97" s="16"/>
      <c r="M97" s="19"/>
      <c r="N97" s="19"/>
    </row>
    <row r="98" spans="1:14">
      <c r="A98" s="19"/>
      <c r="B98" s="19"/>
      <c r="C98" s="19"/>
      <c r="D98" s="149"/>
      <c r="E98" s="182"/>
      <c r="F98" s="19"/>
      <c r="G98" s="149"/>
      <c r="H98" s="19"/>
      <c r="I98" s="19"/>
      <c r="J98" s="19"/>
      <c r="K98" s="19"/>
      <c r="L98" s="16"/>
      <c r="M98" s="19"/>
      <c r="N98" s="19"/>
    </row>
    <row r="99" spans="1:14">
      <c r="A99" s="19"/>
      <c r="B99" s="19"/>
      <c r="C99" s="19"/>
      <c r="D99" s="149"/>
      <c r="E99" s="182"/>
      <c r="F99" s="19"/>
      <c r="G99" s="149"/>
      <c r="H99" s="19"/>
      <c r="I99" s="19"/>
      <c r="J99" s="19"/>
      <c r="K99" s="19"/>
      <c r="L99" s="16"/>
      <c r="M99" s="19"/>
      <c r="N99" s="19"/>
    </row>
    <row r="100" spans="1:14">
      <c r="A100" s="19"/>
      <c r="B100" s="19"/>
      <c r="C100" s="19"/>
      <c r="D100" s="149"/>
      <c r="E100" s="182"/>
      <c r="F100" s="19"/>
      <c r="G100" s="149"/>
      <c r="H100" s="19"/>
      <c r="I100" s="19"/>
      <c r="J100" s="19"/>
      <c r="K100" s="19"/>
      <c r="L100" s="16"/>
      <c r="M100" s="19"/>
      <c r="N100" s="19"/>
    </row>
    <row r="101" spans="1:14">
      <c r="A101" s="19"/>
      <c r="B101" s="19"/>
      <c r="C101" s="19"/>
      <c r="D101" s="149"/>
      <c r="E101" s="182"/>
      <c r="F101" s="19"/>
      <c r="G101" s="149"/>
      <c r="H101" s="19"/>
      <c r="I101" s="19"/>
      <c r="J101" s="19"/>
      <c r="K101" s="19"/>
      <c r="L101" s="16"/>
      <c r="M101" s="19"/>
      <c r="N101" s="19"/>
    </row>
    <row r="102" spans="1:14">
      <c r="A102" s="19"/>
      <c r="B102" s="19"/>
      <c r="C102" s="19"/>
      <c r="D102" s="149"/>
      <c r="E102" s="182"/>
      <c r="F102" s="19"/>
      <c r="G102" s="149"/>
      <c r="H102" s="19"/>
      <c r="I102" s="19"/>
      <c r="J102" s="19"/>
      <c r="K102" s="19"/>
      <c r="L102" s="16"/>
      <c r="M102" s="19"/>
      <c r="N102" s="19"/>
    </row>
    <row r="103" spans="1:14">
      <c r="A103" s="19"/>
      <c r="B103" s="19"/>
      <c r="C103" s="19"/>
      <c r="D103" s="149"/>
      <c r="E103" s="182"/>
      <c r="F103" s="19"/>
      <c r="G103" s="149"/>
      <c r="H103" s="19"/>
      <c r="I103" s="19"/>
      <c r="J103" s="19"/>
      <c r="K103" s="19"/>
      <c r="L103" s="16"/>
      <c r="M103" s="19"/>
      <c r="N103" s="19"/>
    </row>
    <row r="104" spans="1:14">
      <c r="A104" s="19"/>
      <c r="B104" s="19"/>
      <c r="C104" s="19"/>
      <c r="D104" s="149"/>
      <c r="E104" s="182"/>
      <c r="F104" s="19"/>
      <c r="G104" s="149"/>
      <c r="H104" s="19"/>
      <c r="I104" s="19"/>
      <c r="J104" s="19"/>
      <c r="K104" s="19"/>
      <c r="L104" s="16"/>
      <c r="M104" s="19"/>
      <c r="N104" s="19"/>
    </row>
    <row r="105" spans="1:14">
      <c r="A105" s="19"/>
      <c r="B105" s="19"/>
      <c r="C105" s="19"/>
      <c r="D105" s="149"/>
      <c r="E105" s="182"/>
      <c r="F105" s="19"/>
      <c r="G105" s="149"/>
      <c r="H105" s="19"/>
      <c r="I105" s="19"/>
      <c r="J105" s="19"/>
      <c r="K105" s="19"/>
      <c r="L105" s="16"/>
      <c r="M105" s="19"/>
      <c r="N105" s="19"/>
    </row>
    <row r="106" spans="1:14">
      <c r="A106" s="19"/>
      <c r="B106" s="19"/>
      <c r="C106" s="19"/>
      <c r="D106" s="149"/>
      <c r="E106" s="182"/>
      <c r="F106" s="19"/>
      <c r="G106" s="149"/>
      <c r="H106" s="19"/>
      <c r="I106" s="19"/>
      <c r="J106" s="19"/>
      <c r="K106" s="19"/>
      <c r="L106" s="16"/>
      <c r="M106" s="19"/>
      <c r="N106" s="19"/>
    </row>
    <row r="107" spans="1:14">
      <c r="A107" s="19"/>
      <c r="B107" s="19"/>
      <c r="C107" s="19"/>
      <c r="D107" s="149"/>
      <c r="E107" s="182"/>
      <c r="F107" s="19"/>
      <c r="G107" s="149"/>
      <c r="H107" s="19"/>
      <c r="I107" s="19"/>
      <c r="J107" s="19"/>
      <c r="K107" s="19"/>
      <c r="L107" s="16"/>
      <c r="M107" s="19"/>
      <c r="N107" s="19"/>
    </row>
    <row r="108" spans="1:14">
      <c r="A108" s="19"/>
      <c r="B108" s="19"/>
      <c r="C108" s="19"/>
      <c r="D108" s="149"/>
      <c r="E108" s="182"/>
      <c r="F108" s="19"/>
      <c r="G108" s="149"/>
      <c r="H108" s="19"/>
      <c r="I108" s="19"/>
      <c r="J108" s="19"/>
      <c r="K108" s="19"/>
      <c r="L108" s="16"/>
      <c r="M108" s="19"/>
      <c r="N108" s="19"/>
    </row>
    <row r="109" spans="1:14">
      <c r="A109" s="19"/>
      <c r="B109" s="19"/>
      <c r="C109" s="19"/>
      <c r="D109" s="149"/>
      <c r="E109" s="182"/>
      <c r="F109" s="19"/>
      <c r="G109" s="149"/>
      <c r="H109" s="19"/>
      <c r="I109" s="19"/>
      <c r="J109" s="19"/>
      <c r="K109" s="19"/>
      <c r="L109" s="16"/>
      <c r="M109" s="19"/>
      <c r="N109" s="19"/>
    </row>
    <row r="110" spans="1:14">
      <c r="A110" s="19"/>
      <c r="B110" s="19"/>
      <c r="C110" s="19"/>
      <c r="D110" s="149"/>
      <c r="E110" s="182"/>
      <c r="F110" s="19"/>
      <c r="G110" s="149"/>
      <c r="H110" s="19"/>
      <c r="I110" s="19"/>
      <c r="J110" s="19"/>
      <c r="K110" s="19"/>
      <c r="L110" s="16"/>
      <c r="M110" s="19"/>
      <c r="N110" s="19"/>
    </row>
    <row r="111" spans="1:14">
      <c r="A111" s="19"/>
      <c r="B111" s="19"/>
      <c r="C111" s="19"/>
      <c r="D111" s="149"/>
      <c r="E111" s="182"/>
      <c r="F111" s="19"/>
      <c r="G111" s="149"/>
      <c r="H111" s="19"/>
      <c r="I111" s="19"/>
      <c r="J111" s="19"/>
      <c r="K111" s="19"/>
      <c r="L111" s="16"/>
      <c r="M111" s="19"/>
      <c r="N111" s="19"/>
    </row>
    <row r="112" spans="1:14">
      <c r="A112" s="19"/>
      <c r="B112" s="19"/>
      <c r="C112" s="19"/>
      <c r="D112" s="149"/>
      <c r="E112" s="182"/>
      <c r="F112" s="19"/>
      <c r="G112" s="149"/>
      <c r="H112" s="19"/>
      <c r="I112" s="19"/>
      <c r="J112" s="19"/>
      <c r="K112" s="19"/>
      <c r="L112" s="16"/>
      <c r="M112" s="19"/>
      <c r="N112" s="19"/>
    </row>
    <row r="113" spans="1:14">
      <c r="A113" s="19"/>
      <c r="B113" s="19"/>
      <c r="C113" s="19"/>
      <c r="D113" s="149"/>
      <c r="E113" s="182"/>
      <c r="F113" s="19"/>
      <c r="G113" s="149"/>
      <c r="H113" s="19"/>
      <c r="I113" s="19"/>
      <c r="J113" s="19"/>
      <c r="K113" s="19"/>
      <c r="L113" s="16"/>
      <c r="M113" s="19"/>
      <c r="N113" s="19"/>
    </row>
    <row r="114" spans="1:14">
      <c r="A114" s="19"/>
      <c r="B114" s="19"/>
      <c r="C114" s="19"/>
      <c r="D114" s="149"/>
      <c r="E114" s="182"/>
      <c r="F114" s="19"/>
      <c r="G114" s="149"/>
      <c r="H114" s="19"/>
      <c r="I114" s="19"/>
      <c r="J114" s="19"/>
      <c r="K114" s="19"/>
      <c r="L114" s="16"/>
      <c r="M114" s="19"/>
      <c r="N114" s="19"/>
    </row>
    <row r="115" spans="1:14">
      <c r="A115" s="19"/>
      <c r="B115" s="19"/>
      <c r="C115" s="19"/>
      <c r="D115" s="149"/>
      <c r="E115" s="182"/>
      <c r="F115" s="19"/>
      <c r="G115" s="149"/>
      <c r="H115" s="19"/>
      <c r="I115" s="19"/>
      <c r="J115" s="19"/>
      <c r="K115" s="19"/>
      <c r="L115" s="16"/>
      <c r="M115" s="19"/>
      <c r="N115" s="19"/>
    </row>
    <row r="116" spans="1:14">
      <c r="A116" s="19"/>
      <c r="B116" s="19"/>
      <c r="C116" s="19"/>
      <c r="D116" s="149"/>
      <c r="E116" s="182"/>
      <c r="F116" s="19"/>
      <c r="G116" s="149"/>
      <c r="H116" s="19"/>
      <c r="I116" s="19"/>
      <c r="J116" s="19"/>
      <c r="K116" s="19"/>
      <c r="L116" s="16"/>
      <c r="M116" s="19"/>
      <c r="N116" s="19"/>
    </row>
    <row r="117" spans="1:14">
      <c r="A117" s="19"/>
      <c r="B117" s="19"/>
      <c r="C117" s="19"/>
      <c r="D117" s="149"/>
      <c r="E117" s="182"/>
      <c r="F117" s="19"/>
      <c r="G117" s="149"/>
      <c r="H117" s="19"/>
      <c r="I117" s="19"/>
      <c r="J117" s="19"/>
      <c r="K117" s="19"/>
      <c r="L117" s="16"/>
      <c r="M117" s="19"/>
      <c r="N117" s="19"/>
    </row>
    <row r="118" spans="1:14">
      <c r="A118" s="19"/>
      <c r="B118" s="19"/>
      <c r="C118" s="19"/>
      <c r="D118" s="149"/>
      <c r="E118" s="182"/>
      <c r="F118" s="19"/>
      <c r="G118" s="149"/>
      <c r="H118" s="19"/>
      <c r="I118" s="19"/>
      <c r="J118" s="19"/>
      <c r="K118" s="19"/>
      <c r="L118" s="16"/>
      <c r="M118" s="19"/>
      <c r="N118" s="19"/>
    </row>
    <row r="119" spans="1:14">
      <c r="A119" s="19"/>
      <c r="B119" s="19"/>
      <c r="C119" s="19"/>
      <c r="D119" s="149"/>
      <c r="E119" s="182"/>
      <c r="F119" s="19"/>
      <c r="G119" s="149"/>
      <c r="H119" s="19"/>
      <c r="I119" s="19"/>
      <c r="J119" s="19"/>
      <c r="K119" s="19"/>
      <c r="L119" s="16"/>
      <c r="M119" s="19"/>
      <c r="N119" s="19"/>
    </row>
    <row r="120" spans="1:14">
      <c r="A120" s="19"/>
      <c r="B120" s="19"/>
      <c r="C120" s="19"/>
      <c r="D120" s="149"/>
      <c r="E120" s="182"/>
      <c r="F120" s="19"/>
      <c r="G120" s="149"/>
      <c r="H120" s="19"/>
      <c r="I120" s="19"/>
      <c r="J120" s="19"/>
      <c r="K120" s="19"/>
      <c r="L120" s="16"/>
      <c r="M120" s="19"/>
      <c r="N120" s="19"/>
    </row>
    <row r="121" spans="1:14">
      <c r="A121" s="19"/>
      <c r="B121" s="19"/>
      <c r="C121" s="19"/>
      <c r="D121" s="149"/>
      <c r="E121" s="182"/>
      <c r="F121" s="19"/>
      <c r="G121" s="149"/>
      <c r="H121" s="19"/>
      <c r="I121" s="19"/>
      <c r="J121" s="19"/>
      <c r="K121" s="19"/>
      <c r="L121" s="16"/>
      <c r="M121" s="19"/>
      <c r="N121" s="19"/>
    </row>
    <row r="122" spans="1:14">
      <c r="A122" s="19"/>
      <c r="B122" s="19"/>
      <c r="C122" s="19"/>
      <c r="D122" s="149"/>
      <c r="E122" s="182"/>
      <c r="F122" s="19"/>
      <c r="G122" s="149"/>
      <c r="H122" s="19"/>
      <c r="I122" s="19"/>
      <c r="J122" s="19"/>
      <c r="K122" s="19"/>
      <c r="L122" s="16"/>
      <c r="M122" s="19"/>
      <c r="N122" s="19"/>
    </row>
    <row r="123" spans="1:14">
      <c r="A123" s="19"/>
      <c r="B123" s="19"/>
      <c r="C123" s="19"/>
      <c r="D123" s="149"/>
      <c r="E123" s="182"/>
      <c r="F123" s="19"/>
      <c r="G123" s="149"/>
      <c r="H123" s="19"/>
      <c r="I123" s="19"/>
      <c r="J123" s="19"/>
      <c r="K123" s="19"/>
      <c r="L123" s="16"/>
      <c r="M123" s="19"/>
      <c r="N123" s="19"/>
    </row>
    <row r="124" spans="1:14">
      <c r="A124" s="19"/>
      <c r="B124" s="19"/>
      <c r="C124" s="19"/>
      <c r="D124" s="149"/>
      <c r="E124" s="182"/>
      <c r="F124" s="19"/>
      <c r="G124" s="149"/>
      <c r="H124" s="19"/>
      <c r="I124" s="19"/>
      <c r="J124" s="19"/>
      <c r="K124" s="19"/>
      <c r="L124" s="16"/>
      <c r="M124" s="19"/>
      <c r="N124" s="19"/>
    </row>
    <row r="125" spans="1:14">
      <c r="A125" s="19"/>
      <c r="B125" s="19"/>
      <c r="C125" s="19"/>
      <c r="D125" s="149"/>
      <c r="E125" s="182"/>
      <c r="F125" s="19"/>
      <c r="G125" s="149"/>
      <c r="H125" s="19"/>
      <c r="I125" s="19"/>
      <c r="J125" s="19"/>
      <c r="K125" s="19"/>
      <c r="L125" s="16"/>
      <c r="M125" s="19"/>
      <c r="N125" s="19"/>
    </row>
    <row r="126" spans="1:14">
      <c r="A126" s="19"/>
      <c r="B126" s="19"/>
      <c r="C126" s="19"/>
      <c r="D126" s="149"/>
      <c r="E126" s="182"/>
      <c r="F126" s="19"/>
      <c r="G126" s="149"/>
      <c r="H126" s="19"/>
      <c r="I126" s="19"/>
      <c r="J126" s="19"/>
      <c r="K126" s="19"/>
      <c r="L126" s="16"/>
      <c r="M126" s="19"/>
      <c r="N126" s="19"/>
    </row>
    <row r="127" spans="1:14">
      <c r="A127" s="19"/>
      <c r="B127" s="19"/>
      <c r="C127" s="19"/>
      <c r="D127" s="149"/>
      <c r="E127" s="182"/>
      <c r="F127" s="19"/>
      <c r="G127" s="149"/>
      <c r="H127" s="19"/>
      <c r="I127" s="19"/>
      <c r="J127" s="19"/>
      <c r="K127" s="19"/>
      <c r="L127" s="16"/>
      <c r="M127" s="19"/>
      <c r="N127" s="19"/>
    </row>
    <row r="128" spans="1:14">
      <c r="A128" s="19"/>
      <c r="B128" s="19"/>
      <c r="C128" s="19"/>
      <c r="D128" s="149"/>
      <c r="E128" s="182"/>
      <c r="F128" s="19"/>
      <c r="G128" s="149"/>
      <c r="H128" s="19"/>
      <c r="I128" s="19"/>
      <c r="J128" s="19"/>
      <c r="K128" s="19"/>
      <c r="L128" s="16"/>
      <c r="M128" s="19"/>
      <c r="N128" s="19"/>
    </row>
    <row r="129" spans="1:14">
      <c r="A129" s="19"/>
      <c r="B129" s="19"/>
      <c r="C129" s="19"/>
      <c r="D129" s="149"/>
      <c r="E129" s="182"/>
      <c r="F129" s="19"/>
      <c r="G129" s="149"/>
      <c r="H129" s="19"/>
      <c r="I129" s="19"/>
      <c r="J129" s="19"/>
      <c r="K129" s="19"/>
      <c r="L129" s="16"/>
      <c r="M129" s="19"/>
      <c r="N129" s="19"/>
    </row>
    <row r="130" spans="1:14">
      <c r="A130" s="19"/>
      <c r="B130" s="19"/>
      <c r="C130" s="19"/>
      <c r="D130" s="149"/>
      <c r="E130" s="182"/>
      <c r="F130" s="19"/>
      <c r="G130" s="149"/>
      <c r="H130" s="19"/>
      <c r="I130" s="19"/>
      <c r="J130" s="19"/>
      <c r="K130" s="19"/>
      <c r="L130" s="16"/>
      <c r="M130" s="19"/>
      <c r="N130" s="19"/>
    </row>
    <row r="131" spans="1:14">
      <c r="A131" s="19"/>
      <c r="B131" s="19"/>
      <c r="C131" s="19"/>
      <c r="D131" s="149"/>
      <c r="E131" s="182"/>
      <c r="F131" s="19"/>
      <c r="G131" s="149"/>
      <c r="H131" s="19"/>
      <c r="I131" s="19"/>
      <c r="J131" s="19"/>
      <c r="K131" s="19"/>
      <c r="L131" s="16"/>
      <c r="M131" s="19"/>
      <c r="N131" s="19"/>
    </row>
    <row r="132" spans="1:14">
      <c r="A132" s="19"/>
      <c r="B132" s="19"/>
      <c r="C132" s="19"/>
      <c r="D132" s="149"/>
      <c r="E132" s="182"/>
      <c r="F132" s="19"/>
      <c r="G132" s="149"/>
      <c r="H132" s="19"/>
      <c r="I132" s="19"/>
      <c r="J132" s="19"/>
      <c r="K132" s="19"/>
      <c r="L132" s="16"/>
      <c r="M132" s="19"/>
      <c r="N132" s="19"/>
    </row>
    <row r="133" spans="1:14">
      <c r="A133" s="19"/>
      <c r="B133" s="19"/>
      <c r="C133" s="19"/>
      <c r="D133" s="149"/>
      <c r="E133" s="182"/>
      <c r="F133" s="19"/>
      <c r="G133" s="149"/>
      <c r="H133" s="19"/>
      <c r="I133" s="19"/>
      <c r="J133" s="19"/>
      <c r="K133" s="19"/>
      <c r="L133" s="16"/>
      <c r="M133" s="19"/>
      <c r="N133" s="19"/>
    </row>
    <row r="134" spans="1:14">
      <c r="A134" s="19"/>
      <c r="B134" s="19"/>
      <c r="C134" s="19"/>
      <c r="D134" s="149"/>
      <c r="E134" s="182"/>
      <c r="F134" s="19"/>
      <c r="G134" s="149"/>
      <c r="H134" s="19"/>
      <c r="I134" s="19"/>
      <c r="J134" s="19"/>
      <c r="K134" s="19"/>
      <c r="L134" s="16"/>
      <c r="M134" s="19"/>
      <c r="N134" s="19"/>
    </row>
    <row r="135" spans="1:14">
      <c r="A135" s="19"/>
      <c r="B135" s="19"/>
      <c r="C135" s="19"/>
      <c r="D135" s="149"/>
      <c r="E135" s="182"/>
      <c r="F135" s="19"/>
      <c r="G135" s="149"/>
      <c r="H135" s="19"/>
      <c r="I135" s="19"/>
      <c r="J135" s="19"/>
      <c r="K135" s="19"/>
      <c r="L135" s="16"/>
      <c r="M135" s="19"/>
      <c r="N135" s="19"/>
    </row>
    <row r="136" spans="1:14">
      <c r="A136" s="19"/>
      <c r="B136" s="19"/>
      <c r="C136" s="19"/>
      <c r="D136" s="149"/>
      <c r="E136" s="182"/>
      <c r="F136" s="19"/>
      <c r="G136" s="149"/>
      <c r="H136" s="19"/>
      <c r="I136" s="19"/>
      <c r="J136" s="19"/>
      <c r="K136" s="19"/>
      <c r="L136" s="16"/>
      <c r="M136" s="19"/>
      <c r="N136" s="19"/>
    </row>
    <row r="137" spans="1:14">
      <c r="A137" s="19"/>
      <c r="B137" s="19"/>
      <c r="C137" s="19"/>
      <c r="D137" s="149"/>
      <c r="E137" s="182"/>
      <c r="F137" s="19"/>
      <c r="G137" s="149"/>
      <c r="H137" s="19"/>
      <c r="I137" s="19"/>
      <c r="J137" s="19"/>
      <c r="K137" s="19"/>
      <c r="L137" s="16"/>
      <c r="M137" s="19"/>
      <c r="N137" s="19"/>
    </row>
    <row r="138" spans="1:14">
      <c r="A138" s="19"/>
      <c r="B138" s="19"/>
      <c r="C138" s="19"/>
      <c r="D138" s="149"/>
      <c r="E138" s="182"/>
      <c r="F138" s="19"/>
      <c r="G138" s="149"/>
      <c r="H138" s="19"/>
      <c r="I138" s="19"/>
      <c r="J138" s="19"/>
      <c r="K138" s="19"/>
      <c r="L138" s="16"/>
      <c r="M138" s="19"/>
      <c r="N138" s="19"/>
    </row>
    <row r="139" spans="1:14">
      <c r="A139" s="19"/>
      <c r="B139" s="19"/>
      <c r="C139" s="19"/>
      <c r="D139" s="149"/>
      <c r="E139" s="182"/>
      <c r="F139" s="19"/>
      <c r="G139" s="149"/>
      <c r="H139" s="19"/>
      <c r="I139" s="19"/>
      <c r="J139" s="19"/>
      <c r="K139" s="19"/>
      <c r="L139" s="16"/>
      <c r="M139" s="19"/>
      <c r="N139" s="19"/>
    </row>
    <row r="140" spans="1:14">
      <c r="A140" s="19"/>
      <c r="B140" s="19"/>
      <c r="C140" s="19"/>
      <c r="D140" s="149"/>
      <c r="E140" s="182"/>
      <c r="F140" s="19"/>
      <c r="G140" s="149"/>
      <c r="H140" s="19"/>
      <c r="I140" s="19"/>
      <c r="J140" s="19"/>
      <c r="K140" s="19"/>
      <c r="L140" s="16"/>
      <c r="M140" s="19"/>
      <c r="N140" s="19"/>
    </row>
    <row r="141" spans="1:14">
      <c r="A141" s="19"/>
      <c r="B141" s="19"/>
      <c r="C141" s="19"/>
      <c r="D141" s="149"/>
      <c r="E141" s="182"/>
      <c r="F141" s="19"/>
      <c r="G141" s="149"/>
      <c r="H141" s="19"/>
      <c r="I141" s="19"/>
      <c r="J141" s="19"/>
      <c r="K141" s="19"/>
      <c r="L141" s="16"/>
      <c r="M141" s="19"/>
      <c r="N141" s="19"/>
    </row>
    <row r="142" spans="1:14">
      <c r="A142" s="19"/>
      <c r="B142" s="19"/>
      <c r="C142" s="19"/>
      <c r="D142" s="149"/>
      <c r="E142" s="182"/>
      <c r="F142" s="19"/>
      <c r="G142" s="149"/>
      <c r="H142" s="19"/>
      <c r="I142" s="19"/>
      <c r="J142" s="19"/>
      <c r="K142" s="19"/>
      <c r="L142" s="16"/>
      <c r="M142" s="19"/>
      <c r="N142" s="19"/>
    </row>
    <row r="143" spans="1:14">
      <c r="A143" s="19"/>
      <c r="B143" s="19"/>
      <c r="C143" s="19"/>
      <c r="D143" s="149"/>
      <c r="E143" s="182"/>
      <c r="F143" s="19"/>
      <c r="G143" s="149"/>
      <c r="H143" s="19"/>
      <c r="I143" s="19"/>
      <c r="J143" s="19"/>
      <c r="K143" s="19"/>
      <c r="L143" s="16"/>
      <c r="M143" s="19"/>
      <c r="N143" s="19"/>
    </row>
    <row r="144" spans="1:14">
      <c r="A144" s="19"/>
      <c r="B144" s="19"/>
      <c r="C144" s="19"/>
      <c r="D144" s="149"/>
      <c r="E144" s="182"/>
      <c r="F144" s="19"/>
      <c r="G144" s="149"/>
      <c r="H144" s="19"/>
      <c r="I144" s="19"/>
      <c r="J144" s="19"/>
      <c r="K144" s="19"/>
      <c r="L144" s="16"/>
      <c r="M144" s="19"/>
      <c r="N144" s="19"/>
    </row>
    <row r="145" spans="1:14">
      <c r="A145" s="19"/>
      <c r="B145" s="19"/>
      <c r="C145" s="19"/>
      <c r="D145" s="149"/>
      <c r="E145" s="182"/>
      <c r="F145" s="19"/>
      <c r="G145" s="149"/>
      <c r="H145" s="19"/>
      <c r="I145" s="19"/>
      <c r="J145" s="19"/>
      <c r="K145" s="19"/>
      <c r="L145" s="16"/>
      <c r="M145" s="19"/>
      <c r="N145" s="19"/>
    </row>
    <row r="146" spans="1:14">
      <c r="A146" s="19"/>
      <c r="B146" s="19"/>
      <c r="C146" s="19"/>
      <c r="D146" s="149"/>
      <c r="E146" s="182"/>
      <c r="F146" s="19"/>
      <c r="G146" s="149"/>
      <c r="H146" s="19"/>
      <c r="I146" s="19"/>
      <c r="J146" s="19"/>
      <c r="K146" s="19"/>
      <c r="L146" s="16"/>
      <c r="M146" s="19"/>
      <c r="N146" s="19"/>
    </row>
    <row r="147" spans="1:14">
      <c r="A147" s="19"/>
      <c r="B147" s="19"/>
      <c r="C147" s="19"/>
      <c r="D147" s="149"/>
      <c r="E147" s="182"/>
      <c r="F147" s="19"/>
      <c r="G147" s="149"/>
      <c r="H147" s="19"/>
      <c r="I147" s="19"/>
      <c r="J147" s="19"/>
      <c r="K147" s="19"/>
      <c r="L147" s="16"/>
      <c r="M147" s="19"/>
      <c r="N147" s="19"/>
    </row>
    <row r="148" spans="1:14">
      <c r="A148" s="19"/>
      <c r="B148" s="19"/>
      <c r="C148" s="19"/>
      <c r="D148" s="149"/>
      <c r="E148" s="182"/>
      <c r="F148" s="19"/>
      <c r="G148" s="149"/>
      <c r="H148" s="19"/>
      <c r="I148" s="19"/>
      <c r="J148" s="19"/>
      <c r="K148" s="19"/>
      <c r="L148" s="16"/>
      <c r="M148" s="19"/>
      <c r="N148" s="19"/>
    </row>
    <row r="149" spans="1:14">
      <c r="A149" s="19"/>
      <c r="B149" s="19"/>
      <c r="C149" s="19"/>
      <c r="D149" s="149"/>
      <c r="E149" s="182"/>
      <c r="F149" s="19"/>
      <c r="G149" s="149"/>
      <c r="H149" s="19"/>
      <c r="I149" s="19"/>
      <c r="J149" s="19"/>
      <c r="K149" s="19"/>
      <c r="L149" s="16"/>
      <c r="M149" s="19"/>
      <c r="N149" s="19"/>
    </row>
    <row r="150" spans="1:14">
      <c r="A150" s="19"/>
      <c r="B150" s="19"/>
      <c r="C150" s="19"/>
      <c r="D150" s="149"/>
      <c r="E150" s="182"/>
      <c r="F150" s="19"/>
      <c r="G150" s="149"/>
      <c r="H150" s="19"/>
      <c r="I150" s="19"/>
      <c r="J150" s="19"/>
      <c r="K150" s="19"/>
      <c r="L150" s="16"/>
      <c r="M150" s="19"/>
      <c r="N150" s="19"/>
    </row>
    <row r="151" spans="1:14">
      <c r="A151" s="19"/>
      <c r="B151" s="19"/>
      <c r="C151" s="19"/>
      <c r="D151" s="149"/>
      <c r="E151" s="182"/>
      <c r="F151" s="19"/>
      <c r="G151" s="149"/>
      <c r="H151" s="19"/>
      <c r="I151" s="19"/>
      <c r="J151" s="19"/>
      <c r="K151" s="19"/>
      <c r="L151" s="16"/>
      <c r="M151" s="19"/>
      <c r="N151" s="19"/>
    </row>
    <row r="152" spans="1:14">
      <c r="A152" s="19"/>
      <c r="B152" s="19"/>
      <c r="C152" s="19"/>
      <c r="D152" s="149"/>
      <c r="E152" s="182"/>
      <c r="F152" s="19"/>
      <c r="G152" s="149"/>
      <c r="H152" s="19"/>
      <c r="I152" s="19"/>
      <c r="J152" s="19"/>
      <c r="K152" s="19"/>
      <c r="L152" s="16"/>
      <c r="M152" s="19"/>
      <c r="N152" s="19"/>
    </row>
    <row r="153" spans="1:14">
      <c r="A153" s="19"/>
      <c r="B153" s="19"/>
      <c r="C153" s="19"/>
      <c r="D153" s="149"/>
      <c r="E153" s="182"/>
      <c r="F153" s="19"/>
      <c r="G153" s="149"/>
      <c r="H153" s="19"/>
      <c r="I153" s="19"/>
      <c r="J153" s="19"/>
      <c r="K153" s="19"/>
      <c r="L153" s="16"/>
      <c r="M153" s="19"/>
      <c r="N153" s="19"/>
    </row>
    <row r="154" spans="1:14">
      <c r="A154" s="19"/>
      <c r="B154" s="19"/>
      <c r="C154" s="19"/>
      <c r="D154" s="149"/>
      <c r="E154" s="182"/>
      <c r="F154" s="19"/>
      <c r="G154" s="149"/>
      <c r="H154" s="19"/>
      <c r="I154" s="19"/>
      <c r="J154" s="19"/>
      <c r="K154" s="19"/>
      <c r="L154" s="16"/>
      <c r="M154" s="19"/>
      <c r="N154" s="19"/>
    </row>
    <row r="155" spans="1:14">
      <c r="A155" s="19"/>
      <c r="B155" s="19"/>
      <c r="C155" s="19"/>
      <c r="D155" s="149"/>
      <c r="E155" s="182"/>
      <c r="F155" s="19"/>
      <c r="G155" s="149"/>
      <c r="H155" s="19"/>
      <c r="I155" s="19"/>
      <c r="J155" s="19"/>
      <c r="K155" s="19"/>
      <c r="L155" s="16"/>
      <c r="M155" s="19"/>
      <c r="N155" s="19"/>
    </row>
    <row r="156" spans="1:14">
      <c r="A156" s="19"/>
      <c r="B156" s="19"/>
      <c r="C156" s="19"/>
      <c r="D156" s="149"/>
      <c r="E156" s="182"/>
      <c r="F156" s="19"/>
      <c r="G156" s="149"/>
      <c r="H156" s="19"/>
      <c r="I156" s="19"/>
      <c r="J156" s="19"/>
      <c r="K156" s="19"/>
      <c r="L156" s="16"/>
      <c r="M156" s="19"/>
      <c r="N156" s="19"/>
    </row>
    <row r="157" spans="1:14">
      <c r="A157" s="19"/>
      <c r="B157" s="19"/>
      <c r="C157" s="19"/>
      <c r="D157" s="149"/>
      <c r="E157" s="182"/>
      <c r="F157" s="19"/>
      <c r="G157" s="149"/>
      <c r="H157" s="19"/>
      <c r="I157" s="19"/>
      <c r="J157" s="19"/>
      <c r="K157" s="19"/>
      <c r="L157" s="16"/>
      <c r="M157" s="19"/>
      <c r="N157" s="19"/>
    </row>
    <row r="158" spans="1:14">
      <c r="A158" s="19"/>
      <c r="B158" s="19"/>
      <c r="C158" s="19"/>
      <c r="D158" s="149"/>
      <c r="E158" s="182"/>
      <c r="F158" s="19"/>
      <c r="G158" s="149"/>
      <c r="H158" s="19"/>
      <c r="I158" s="19"/>
      <c r="J158" s="19"/>
      <c r="K158" s="19"/>
      <c r="L158" s="16"/>
      <c r="M158" s="19"/>
      <c r="N158" s="19"/>
    </row>
    <row r="159" spans="1:14">
      <c r="A159" s="19"/>
      <c r="B159" s="19"/>
      <c r="C159" s="19"/>
      <c r="D159" s="149"/>
      <c r="E159" s="182"/>
      <c r="F159" s="19"/>
      <c r="G159" s="149"/>
      <c r="H159" s="19"/>
      <c r="I159" s="19"/>
      <c r="J159" s="19"/>
      <c r="K159" s="19"/>
      <c r="L159" s="16"/>
      <c r="M159" s="19"/>
      <c r="N159" s="19"/>
    </row>
    <row r="160" spans="1:14">
      <c r="A160" s="19"/>
      <c r="B160" s="19"/>
      <c r="C160" s="19"/>
      <c r="D160" s="149"/>
      <c r="E160" s="182"/>
      <c r="F160" s="19"/>
      <c r="G160" s="149"/>
      <c r="H160" s="19"/>
      <c r="I160" s="19"/>
      <c r="J160" s="19"/>
      <c r="K160" s="19"/>
      <c r="L160" s="16"/>
      <c r="M160" s="19"/>
      <c r="N160" s="19"/>
    </row>
    <row r="161" spans="1:14">
      <c r="A161" s="19"/>
      <c r="B161" s="19"/>
      <c r="C161" s="19"/>
      <c r="D161" s="149"/>
      <c r="E161" s="182"/>
      <c r="F161" s="19"/>
      <c r="G161" s="149"/>
      <c r="H161" s="19"/>
      <c r="I161" s="19"/>
      <c r="J161" s="19"/>
      <c r="K161" s="19"/>
      <c r="L161" s="16"/>
      <c r="M161" s="19"/>
      <c r="N161" s="19"/>
    </row>
    <row r="162" spans="1:14">
      <c r="A162" s="19"/>
      <c r="B162" s="19"/>
      <c r="C162" s="19"/>
      <c r="D162" s="149"/>
      <c r="E162" s="182"/>
      <c r="F162" s="19"/>
      <c r="G162" s="149"/>
      <c r="H162" s="19"/>
      <c r="I162" s="19"/>
      <c r="J162" s="19"/>
      <c r="K162" s="19"/>
      <c r="L162" s="16"/>
      <c r="M162" s="19"/>
      <c r="N162" s="19"/>
    </row>
    <row r="163" spans="1:14">
      <c r="A163" s="19"/>
      <c r="B163" s="19"/>
      <c r="C163" s="19"/>
      <c r="D163" s="149"/>
      <c r="E163" s="182"/>
      <c r="F163" s="19"/>
      <c r="G163" s="149"/>
      <c r="H163" s="19"/>
      <c r="I163" s="19"/>
      <c r="J163" s="19"/>
      <c r="K163" s="19"/>
      <c r="L163" s="16"/>
      <c r="M163" s="19"/>
      <c r="N163" s="19"/>
    </row>
    <row r="164" spans="1:14">
      <c r="A164" s="19"/>
      <c r="B164" s="19"/>
      <c r="C164" s="19"/>
      <c r="D164" s="149"/>
      <c r="E164" s="182"/>
      <c r="F164" s="19"/>
      <c r="G164" s="149"/>
      <c r="H164" s="19"/>
      <c r="I164" s="19"/>
      <c r="J164" s="19"/>
      <c r="K164" s="19"/>
      <c r="L164" s="16"/>
      <c r="M164" s="19"/>
      <c r="N164" s="19"/>
    </row>
    <row r="165" spans="1:14">
      <c r="A165" s="19"/>
      <c r="B165" s="19"/>
      <c r="C165" s="19"/>
      <c r="D165" s="149"/>
      <c r="E165" s="182"/>
      <c r="F165" s="19"/>
      <c r="G165" s="149"/>
      <c r="H165" s="19"/>
      <c r="I165" s="19"/>
      <c r="J165" s="19"/>
      <c r="K165" s="19"/>
      <c r="L165" s="16"/>
      <c r="M165" s="19"/>
      <c r="N165" s="19"/>
    </row>
    <row r="166" spans="1:14">
      <c r="A166" s="19"/>
      <c r="B166" s="19"/>
      <c r="C166" s="19"/>
      <c r="D166" s="149"/>
      <c r="E166" s="182"/>
      <c r="F166" s="19"/>
      <c r="G166" s="149"/>
      <c r="H166" s="19"/>
      <c r="I166" s="19"/>
      <c r="J166" s="19"/>
      <c r="K166" s="19"/>
      <c r="L166" s="16"/>
      <c r="M166" s="19"/>
      <c r="N166" s="19"/>
    </row>
    <row r="167" spans="1:14">
      <c r="A167" s="19"/>
      <c r="B167" s="19"/>
      <c r="C167" s="19"/>
      <c r="D167" s="149"/>
      <c r="E167" s="182"/>
      <c r="F167" s="19"/>
      <c r="G167" s="149"/>
      <c r="H167" s="19"/>
      <c r="I167" s="19"/>
      <c r="J167" s="19"/>
      <c r="K167" s="19"/>
      <c r="L167" s="16"/>
      <c r="M167" s="19"/>
      <c r="N167" s="19"/>
    </row>
    <row r="168" spans="1:14">
      <c r="A168" s="19"/>
      <c r="B168" s="19"/>
      <c r="C168" s="19"/>
      <c r="D168" s="149"/>
      <c r="E168" s="182"/>
      <c r="F168" s="19"/>
      <c r="G168" s="149"/>
      <c r="H168" s="19"/>
      <c r="I168" s="19"/>
      <c r="J168" s="19"/>
      <c r="K168" s="19"/>
      <c r="L168" s="16"/>
      <c r="M168" s="19"/>
      <c r="N168" s="19"/>
    </row>
    <row r="169" spans="1:14">
      <c r="A169" s="19"/>
      <c r="B169" s="19"/>
      <c r="C169" s="19"/>
      <c r="D169" s="149"/>
      <c r="E169" s="182"/>
      <c r="F169" s="19"/>
      <c r="G169" s="149"/>
      <c r="H169" s="19"/>
      <c r="I169" s="19"/>
      <c r="J169" s="19"/>
      <c r="K169" s="19"/>
      <c r="L169" s="16"/>
      <c r="M169" s="19"/>
      <c r="N169" s="19"/>
    </row>
    <row r="170" spans="1:14">
      <c r="A170" s="19"/>
      <c r="B170" s="19"/>
      <c r="C170" s="19"/>
      <c r="D170" s="149"/>
      <c r="E170" s="182"/>
      <c r="F170" s="19"/>
      <c r="G170" s="149"/>
      <c r="H170" s="19"/>
      <c r="I170" s="19"/>
      <c r="J170" s="19"/>
      <c r="K170" s="19"/>
      <c r="L170" s="16"/>
      <c r="M170" s="19"/>
      <c r="N170" s="19"/>
    </row>
    <row r="171" spans="1:14">
      <c r="A171" s="19"/>
      <c r="B171" s="19"/>
      <c r="C171" s="19"/>
      <c r="D171" s="149"/>
      <c r="E171" s="182"/>
      <c r="F171" s="19"/>
      <c r="G171" s="149"/>
      <c r="H171" s="19"/>
      <c r="I171" s="19"/>
      <c r="J171" s="19"/>
      <c r="K171" s="19"/>
      <c r="L171" s="16"/>
      <c r="M171" s="19"/>
      <c r="N171" s="19"/>
    </row>
    <row r="172" spans="1:14">
      <c r="A172" s="19"/>
      <c r="B172" s="19"/>
      <c r="C172" s="19"/>
      <c r="D172" s="149"/>
      <c r="E172" s="182"/>
      <c r="F172" s="19"/>
      <c r="G172" s="149"/>
      <c r="H172" s="19"/>
      <c r="I172" s="19"/>
      <c r="J172" s="19"/>
      <c r="K172" s="19"/>
      <c r="L172" s="16"/>
      <c r="M172" s="19"/>
      <c r="N172" s="19"/>
    </row>
    <row r="173" spans="1:14">
      <c r="A173" s="19"/>
      <c r="B173" s="19"/>
      <c r="C173" s="19"/>
      <c r="D173" s="149"/>
      <c r="E173" s="182"/>
      <c r="F173" s="19"/>
      <c r="G173" s="149"/>
      <c r="H173" s="19"/>
      <c r="I173" s="19"/>
      <c r="J173" s="19"/>
      <c r="K173" s="19"/>
      <c r="L173" s="16"/>
      <c r="M173" s="19"/>
      <c r="N173" s="19"/>
    </row>
    <row r="174" spans="1:14">
      <c r="A174" s="19"/>
      <c r="B174" s="19"/>
      <c r="C174" s="19"/>
      <c r="D174" s="149"/>
      <c r="E174" s="182"/>
      <c r="F174" s="19"/>
      <c r="G174" s="149"/>
      <c r="H174" s="19"/>
      <c r="I174" s="19"/>
      <c r="J174" s="19"/>
      <c r="K174" s="19"/>
      <c r="L174" s="16"/>
      <c r="M174" s="19"/>
      <c r="N174" s="19"/>
    </row>
    <row r="175" spans="1:14">
      <c r="A175" s="19"/>
      <c r="B175" s="19"/>
      <c r="C175" s="19"/>
      <c r="D175" s="149"/>
      <c r="E175" s="182"/>
      <c r="F175" s="19"/>
      <c r="G175" s="149"/>
      <c r="H175" s="19"/>
      <c r="I175" s="19"/>
      <c r="J175" s="19"/>
      <c r="K175" s="19"/>
      <c r="L175" s="16"/>
      <c r="M175" s="19"/>
      <c r="N175" s="19"/>
    </row>
    <row r="176" spans="1:14">
      <c r="A176" s="19"/>
      <c r="B176" s="19"/>
      <c r="C176" s="19"/>
      <c r="D176" s="149"/>
      <c r="E176" s="182"/>
      <c r="F176" s="19"/>
      <c r="G176" s="149"/>
      <c r="H176" s="19"/>
      <c r="I176" s="19"/>
      <c r="J176" s="19"/>
      <c r="K176" s="19"/>
      <c r="L176" s="16"/>
      <c r="M176" s="19"/>
      <c r="N176" s="19"/>
    </row>
    <row r="177" spans="1:14">
      <c r="A177" s="19"/>
      <c r="B177" s="19"/>
      <c r="C177" s="19"/>
      <c r="D177" s="149"/>
      <c r="E177" s="182"/>
      <c r="F177" s="19"/>
      <c r="G177" s="149"/>
      <c r="H177" s="19"/>
      <c r="I177" s="19"/>
      <c r="J177" s="19"/>
      <c r="K177" s="19"/>
      <c r="L177" s="16"/>
      <c r="M177" s="19"/>
      <c r="N177" s="19"/>
    </row>
    <row r="178" spans="1:14">
      <c r="A178" s="19"/>
      <c r="B178" s="19"/>
      <c r="C178" s="19"/>
      <c r="D178" s="149"/>
      <c r="E178" s="182"/>
      <c r="F178" s="19"/>
      <c r="G178" s="149"/>
      <c r="H178" s="19"/>
      <c r="I178" s="19"/>
      <c r="J178" s="19"/>
      <c r="K178" s="19"/>
      <c r="L178" s="16"/>
      <c r="M178" s="19"/>
      <c r="N178" s="19"/>
    </row>
    <row r="179" spans="1:14">
      <c r="A179" s="19"/>
      <c r="B179" s="19"/>
      <c r="C179" s="19"/>
      <c r="D179" s="149"/>
      <c r="E179" s="182"/>
      <c r="F179" s="19"/>
      <c r="G179" s="149"/>
      <c r="H179" s="19"/>
      <c r="I179" s="19"/>
      <c r="J179" s="19"/>
      <c r="K179" s="19"/>
      <c r="L179" s="16"/>
      <c r="M179" s="19"/>
      <c r="N179" s="19"/>
    </row>
    <row r="180" spans="1:14">
      <c r="A180" s="19"/>
      <c r="B180" s="19"/>
      <c r="C180" s="19"/>
      <c r="D180" s="149"/>
      <c r="E180" s="182"/>
      <c r="F180" s="19"/>
      <c r="G180" s="149"/>
      <c r="H180" s="19"/>
      <c r="I180" s="19"/>
      <c r="J180" s="19"/>
      <c r="K180" s="19"/>
      <c r="L180" s="16"/>
      <c r="M180" s="19"/>
      <c r="N180" s="19"/>
    </row>
    <row r="181" spans="1:14">
      <c r="A181" s="19"/>
      <c r="B181" s="19"/>
      <c r="C181" s="19"/>
      <c r="D181" s="149"/>
      <c r="E181" s="182"/>
      <c r="F181" s="19"/>
      <c r="G181" s="149"/>
      <c r="H181" s="19"/>
      <c r="I181" s="19"/>
      <c r="J181" s="19"/>
      <c r="K181" s="19"/>
      <c r="L181" s="16"/>
      <c r="M181" s="19"/>
      <c r="N181" s="19"/>
    </row>
    <row r="182" spans="1:14">
      <c r="A182" s="19"/>
      <c r="B182" s="19"/>
      <c r="C182" s="19"/>
      <c r="D182" s="149"/>
      <c r="E182" s="182"/>
      <c r="F182" s="19"/>
      <c r="G182" s="149"/>
      <c r="H182" s="19"/>
      <c r="I182" s="19"/>
      <c r="J182" s="19"/>
      <c r="K182" s="19"/>
      <c r="L182" s="16"/>
      <c r="M182" s="19"/>
      <c r="N182" s="19"/>
    </row>
    <row r="183" spans="1:14">
      <c r="A183" s="19"/>
      <c r="B183" s="19"/>
      <c r="C183" s="19"/>
      <c r="D183" s="149"/>
      <c r="E183" s="182"/>
      <c r="F183" s="19"/>
      <c r="G183" s="149"/>
      <c r="H183" s="19"/>
      <c r="I183" s="19"/>
      <c r="J183" s="19"/>
      <c r="K183" s="19"/>
      <c r="L183" s="16"/>
      <c r="M183" s="19"/>
      <c r="N183" s="19"/>
    </row>
    <row r="184" spans="1:14">
      <c r="A184" s="19"/>
      <c r="B184" s="19"/>
      <c r="C184" s="19"/>
      <c r="D184" s="149"/>
      <c r="E184" s="182"/>
      <c r="F184" s="19"/>
      <c r="G184" s="149"/>
      <c r="H184" s="19"/>
      <c r="I184" s="19"/>
      <c r="J184" s="19"/>
      <c r="K184" s="19"/>
      <c r="L184" s="16"/>
      <c r="M184" s="19"/>
      <c r="N184" s="19"/>
    </row>
    <row r="185" spans="1:14">
      <c r="A185" s="19"/>
      <c r="B185" s="19"/>
      <c r="C185" s="19"/>
      <c r="D185" s="149"/>
      <c r="E185" s="182"/>
      <c r="F185" s="19"/>
      <c r="G185" s="149"/>
      <c r="H185" s="19"/>
      <c r="I185" s="19"/>
      <c r="J185" s="19"/>
      <c r="K185" s="19"/>
      <c r="L185" s="16"/>
      <c r="M185" s="19"/>
      <c r="N185" s="19"/>
    </row>
    <row r="186" spans="1:14">
      <c r="A186" s="19"/>
      <c r="B186" s="19"/>
      <c r="C186" s="19"/>
      <c r="D186" s="149"/>
      <c r="E186" s="182"/>
      <c r="F186" s="19"/>
      <c r="G186" s="149"/>
      <c r="H186" s="19"/>
      <c r="I186" s="19"/>
      <c r="J186" s="19"/>
      <c r="K186" s="19"/>
      <c r="L186" s="16"/>
      <c r="M186" s="19"/>
      <c r="N186" s="19"/>
    </row>
    <row r="187" spans="1:14">
      <c r="A187" s="19"/>
      <c r="B187" s="19"/>
      <c r="C187" s="19"/>
      <c r="D187" s="149"/>
      <c r="E187" s="182"/>
      <c r="F187" s="19"/>
      <c r="G187" s="149"/>
      <c r="H187" s="19"/>
      <c r="I187" s="19"/>
      <c r="J187" s="19"/>
      <c r="K187" s="19"/>
      <c r="L187" s="16"/>
      <c r="M187" s="19"/>
      <c r="N187" s="19"/>
    </row>
    <row r="188" spans="1:14">
      <c r="A188" s="19"/>
      <c r="B188" s="19"/>
      <c r="C188" s="19"/>
      <c r="D188" s="149"/>
      <c r="E188" s="182"/>
      <c r="F188" s="19"/>
      <c r="G188" s="149"/>
      <c r="H188" s="19"/>
      <c r="I188" s="19"/>
      <c r="J188" s="19"/>
      <c r="K188" s="19"/>
      <c r="L188" s="16"/>
      <c r="M188" s="19"/>
      <c r="N188" s="19"/>
    </row>
    <row r="189" spans="1:14">
      <c r="A189" s="19"/>
      <c r="B189" s="19"/>
      <c r="C189" s="19"/>
      <c r="D189" s="149"/>
      <c r="E189" s="182"/>
      <c r="F189" s="19"/>
      <c r="G189" s="149"/>
      <c r="H189" s="19"/>
      <c r="I189" s="19"/>
      <c r="J189" s="19"/>
      <c r="K189" s="19"/>
      <c r="L189" s="16"/>
      <c r="M189" s="19"/>
      <c r="N189" s="19"/>
    </row>
    <row r="190" spans="1:14">
      <c r="A190" s="19"/>
      <c r="B190" s="19"/>
      <c r="C190" s="19"/>
      <c r="D190" s="149"/>
      <c r="E190" s="182"/>
      <c r="F190" s="19"/>
      <c r="G190" s="149"/>
      <c r="H190" s="19"/>
      <c r="I190" s="19"/>
      <c r="J190" s="19"/>
      <c r="K190" s="19"/>
      <c r="L190" s="16"/>
      <c r="M190" s="19"/>
      <c r="N190" s="19"/>
    </row>
    <row r="191" spans="1:14">
      <c r="A191" s="19"/>
      <c r="B191" s="19"/>
      <c r="C191" s="19"/>
      <c r="D191" s="149"/>
      <c r="E191" s="182"/>
      <c r="F191" s="19"/>
      <c r="G191" s="149"/>
      <c r="H191" s="19"/>
      <c r="I191" s="19"/>
      <c r="J191" s="19"/>
      <c r="K191" s="19"/>
      <c r="L191" s="16"/>
      <c r="M191" s="19"/>
      <c r="N191" s="19"/>
    </row>
    <row r="192" spans="1:14">
      <c r="A192" s="19"/>
      <c r="B192" s="19"/>
      <c r="C192" s="19"/>
      <c r="D192" s="149"/>
      <c r="E192" s="182"/>
      <c r="F192" s="19"/>
      <c r="G192" s="149"/>
      <c r="H192" s="19"/>
      <c r="I192" s="19"/>
      <c r="J192" s="19"/>
      <c r="K192" s="19"/>
      <c r="L192" s="16"/>
      <c r="M192" s="19"/>
      <c r="N192" s="19"/>
    </row>
    <row r="193" spans="1:14">
      <c r="A193" s="19"/>
      <c r="B193" s="19"/>
      <c r="C193" s="19"/>
      <c r="D193" s="149"/>
      <c r="E193" s="182"/>
      <c r="F193" s="19"/>
      <c r="G193" s="149"/>
      <c r="H193" s="19"/>
      <c r="I193" s="19"/>
      <c r="J193" s="19"/>
      <c r="K193" s="19"/>
      <c r="L193" s="16"/>
      <c r="M193" s="19"/>
      <c r="N193" s="19"/>
    </row>
    <row r="194" spans="1:14">
      <c r="A194" s="19"/>
      <c r="B194" s="19"/>
      <c r="C194" s="19"/>
      <c r="D194" s="149"/>
      <c r="E194" s="182"/>
      <c r="F194" s="19"/>
      <c r="G194" s="149"/>
      <c r="H194" s="19"/>
      <c r="I194" s="19"/>
      <c r="J194" s="19"/>
      <c r="K194" s="19"/>
      <c r="L194" s="16"/>
      <c r="M194" s="19"/>
      <c r="N194" s="19"/>
    </row>
    <row r="195" spans="1:14">
      <c r="A195" s="19"/>
      <c r="B195" s="19"/>
      <c r="C195" s="19"/>
      <c r="D195" s="149"/>
      <c r="E195" s="182"/>
      <c r="F195" s="19"/>
      <c r="G195" s="149"/>
      <c r="H195" s="19"/>
      <c r="I195" s="19"/>
      <c r="J195" s="19"/>
      <c r="K195" s="19"/>
      <c r="L195" s="16"/>
      <c r="M195" s="19"/>
      <c r="N195" s="19"/>
    </row>
    <row r="196" spans="1:14">
      <c r="A196" s="19"/>
      <c r="B196" s="19"/>
      <c r="C196" s="19"/>
      <c r="D196" s="149"/>
      <c r="E196" s="182"/>
      <c r="F196" s="19"/>
      <c r="G196" s="149"/>
      <c r="H196" s="19"/>
      <c r="I196" s="19"/>
      <c r="J196" s="19"/>
      <c r="K196" s="19"/>
      <c r="L196" s="16"/>
      <c r="M196" s="19"/>
      <c r="N196" s="19"/>
    </row>
    <row r="197" spans="1:14">
      <c r="A197" s="19"/>
      <c r="B197" s="19"/>
      <c r="C197" s="19"/>
      <c r="D197" s="149"/>
      <c r="E197" s="182"/>
      <c r="F197" s="19"/>
      <c r="G197" s="149"/>
      <c r="H197" s="19"/>
      <c r="I197" s="19"/>
      <c r="J197" s="19"/>
      <c r="K197" s="19"/>
      <c r="L197" s="16"/>
      <c r="M197" s="19"/>
      <c r="N197" s="19"/>
    </row>
    <row r="198" spans="1:14">
      <c r="A198" s="19"/>
      <c r="B198" s="19"/>
      <c r="C198" s="19"/>
      <c r="D198" s="149"/>
      <c r="E198" s="182"/>
      <c r="F198" s="19"/>
      <c r="G198" s="149"/>
      <c r="H198" s="19"/>
      <c r="I198" s="19"/>
      <c r="J198" s="19"/>
      <c r="K198" s="19"/>
      <c r="L198" s="16"/>
      <c r="M198" s="19"/>
      <c r="N198" s="19"/>
    </row>
    <row r="199" spans="1:14">
      <c r="A199" s="19"/>
      <c r="B199" s="19"/>
      <c r="C199" s="19"/>
      <c r="D199" s="149"/>
      <c r="E199" s="182"/>
      <c r="F199" s="19"/>
      <c r="G199" s="149"/>
      <c r="H199" s="19"/>
      <c r="I199" s="19"/>
      <c r="J199" s="19"/>
      <c r="K199" s="19"/>
      <c r="L199" s="16"/>
      <c r="M199" s="19"/>
      <c r="N199" s="19"/>
    </row>
    <row r="200" spans="1:14">
      <c r="A200" s="19"/>
      <c r="B200" s="19"/>
      <c r="C200" s="19"/>
      <c r="D200" s="149"/>
      <c r="E200" s="182"/>
      <c r="F200" s="19"/>
      <c r="G200" s="149"/>
      <c r="H200" s="19"/>
      <c r="I200" s="19"/>
      <c r="J200" s="19"/>
      <c r="K200" s="19"/>
      <c r="L200" s="16"/>
      <c r="M200" s="19"/>
      <c r="N200" s="19"/>
    </row>
    <row r="201" spans="1:14">
      <c r="A201" s="19"/>
      <c r="B201" s="19"/>
      <c r="C201" s="19"/>
      <c r="D201" s="149"/>
      <c r="E201" s="182"/>
      <c r="F201" s="19"/>
      <c r="G201" s="149"/>
      <c r="H201" s="19"/>
      <c r="I201" s="19"/>
      <c r="J201" s="19"/>
      <c r="K201" s="19"/>
      <c r="L201" s="16"/>
      <c r="M201" s="19"/>
      <c r="N201" s="19"/>
    </row>
    <row r="202" spans="1:14">
      <c r="A202" s="19"/>
      <c r="B202" s="19"/>
      <c r="C202" s="19"/>
      <c r="D202" s="149"/>
      <c r="E202" s="182"/>
      <c r="F202" s="19"/>
      <c r="G202" s="149"/>
      <c r="H202" s="19"/>
      <c r="I202" s="19"/>
      <c r="J202" s="19"/>
      <c r="K202" s="19"/>
      <c r="L202" s="16"/>
      <c r="M202" s="19"/>
      <c r="N202" s="19"/>
    </row>
    <row r="203" spans="1:14">
      <c r="A203" s="19"/>
      <c r="B203" s="19"/>
      <c r="C203" s="19"/>
      <c r="D203" s="149"/>
      <c r="E203" s="182"/>
      <c r="F203" s="19"/>
      <c r="G203" s="149"/>
      <c r="H203" s="19"/>
      <c r="I203" s="19"/>
      <c r="J203" s="19"/>
      <c r="K203" s="19"/>
      <c r="L203" s="16"/>
      <c r="M203" s="19"/>
      <c r="N203" s="19"/>
    </row>
    <row r="1048481" spans="1:13 16384:16384" ht="15.75" thickBot="1"/>
    <row r="1048482" spans="1:13 16384:16384">
      <c r="D1048482" s="267" t="s">
        <v>39</v>
      </c>
      <c r="E1048482" s="180" t="s">
        <v>176</v>
      </c>
      <c r="F1048482" s="93" t="s">
        <v>15</v>
      </c>
      <c r="G1048482" s="268" t="s">
        <v>14</v>
      </c>
      <c r="H1048482" s="94" t="s">
        <v>17</v>
      </c>
      <c r="I1048482" s="94" t="s">
        <v>18</v>
      </c>
      <c r="J1048482" s="94" t="s">
        <v>19</v>
      </c>
      <c r="K1048482" s="94" t="s">
        <v>20</v>
      </c>
      <c r="L1048482" s="95" t="s">
        <v>55</v>
      </c>
    </row>
    <row r="1048483" spans="1:13 16384:16384">
      <c r="D1048483" s="12" t="s">
        <v>38</v>
      </c>
      <c r="E1048483" s="187" t="s">
        <v>98</v>
      </c>
      <c r="F1048483" s="263" t="s">
        <v>214</v>
      </c>
      <c r="G1048483" s="262">
        <v>36.25</v>
      </c>
      <c r="H1048483" s="14">
        <v>0</v>
      </c>
      <c r="I1048483" s="132">
        <v>4.5</v>
      </c>
      <c r="J1048483" s="121">
        <v>23</v>
      </c>
      <c r="K1048483" s="121">
        <v>5</v>
      </c>
      <c r="L1048483" s="173">
        <v>3.75</v>
      </c>
    </row>
    <row r="1048484" spans="1:13 16384:16384">
      <c r="A1048484" s="12"/>
      <c r="B1048484" s="182"/>
      <c r="C1048484" s="264"/>
      <c r="D1048484" s="15" t="s">
        <v>85</v>
      </c>
      <c r="E1048484" s="188" t="s">
        <v>98</v>
      </c>
      <c r="F1048484" s="135" t="s">
        <v>122</v>
      </c>
      <c r="G1048484" s="146">
        <v>32.75</v>
      </c>
      <c r="H1048484" s="14">
        <v>2</v>
      </c>
      <c r="I1048484" s="255">
        <v>7.75</v>
      </c>
      <c r="J1048484" s="132">
        <v>17.5</v>
      </c>
      <c r="K1048484" s="14">
        <v>3</v>
      </c>
      <c r="L1048484" s="167">
        <v>2.5</v>
      </c>
      <c r="M1048484" s="19"/>
    </row>
    <row r="1048485" spans="1:13 16384:16384">
      <c r="A1048485" s="15"/>
      <c r="B1048485" s="182"/>
      <c r="C1048485" s="54"/>
      <c r="D1048485" s="15" t="s">
        <v>97</v>
      </c>
      <c r="E1048485" s="188" t="s">
        <v>98</v>
      </c>
      <c r="F1048485" s="137" t="s">
        <v>112</v>
      </c>
      <c r="G1048485" s="146">
        <v>24.75</v>
      </c>
      <c r="H1048485" s="14">
        <v>1</v>
      </c>
      <c r="I1048485" s="14">
        <v>5</v>
      </c>
      <c r="J1048485" s="14">
        <v>17</v>
      </c>
      <c r="K1048485" s="14">
        <v>0</v>
      </c>
      <c r="L1048485" s="173">
        <v>1.75</v>
      </c>
      <c r="M1048485" s="19"/>
    </row>
    <row r="1048486" spans="1:13 16384:16384">
      <c r="A1048486" s="15"/>
      <c r="B1048486" s="182"/>
      <c r="C1048486" s="135"/>
      <c r="D1048486" s="15" t="s">
        <v>106</v>
      </c>
      <c r="E1048486" s="187" t="s">
        <v>98</v>
      </c>
      <c r="F1048486" s="135" t="s">
        <v>121</v>
      </c>
      <c r="G1048486" s="126">
        <v>17.5</v>
      </c>
      <c r="H1048486" s="132">
        <v>3.5</v>
      </c>
      <c r="I1048486" s="14">
        <v>1</v>
      </c>
      <c r="J1048486" s="132">
        <v>12.5</v>
      </c>
      <c r="K1048486" s="14">
        <v>0</v>
      </c>
      <c r="L1048486" s="167">
        <v>0.5</v>
      </c>
      <c r="M1048486" s="19"/>
    </row>
    <row r="1048487" spans="1:13 16384:16384">
      <c r="A1048487" s="15"/>
      <c r="B1048487" s="182"/>
      <c r="C1048487" s="137"/>
      <c r="D1048487" s="15" t="s">
        <v>109</v>
      </c>
      <c r="E1048487" s="187" t="s">
        <v>98</v>
      </c>
      <c r="F1048487" s="135" t="s">
        <v>161</v>
      </c>
      <c r="G1048487" s="17">
        <v>17</v>
      </c>
      <c r="H1048487" s="14">
        <v>0</v>
      </c>
      <c r="I1048487" s="224">
        <v>6.25</v>
      </c>
      <c r="J1048487" s="14">
        <v>2</v>
      </c>
      <c r="K1048487" s="132">
        <v>4.5</v>
      </c>
      <c r="L1048487" s="219">
        <v>4.25</v>
      </c>
      <c r="M1048487" s="19"/>
    </row>
    <row r="1048488" spans="1:13 16384:16384">
      <c r="A1048488" s="15"/>
      <c r="B1048488" s="182"/>
      <c r="C1048488" s="135"/>
      <c r="D1048488" s="15" t="s">
        <v>144</v>
      </c>
      <c r="E1048488" s="188" t="s">
        <v>98</v>
      </c>
      <c r="F1048488" s="16" t="s">
        <v>84</v>
      </c>
      <c r="G1048488" s="17">
        <v>16</v>
      </c>
      <c r="H1048488" s="121">
        <v>6</v>
      </c>
      <c r="I1048488" s="14">
        <v>4</v>
      </c>
      <c r="J1048488" s="14">
        <v>4</v>
      </c>
      <c r="K1048488" s="14">
        <v>0</v>
      </c>
      <c r="L1048488" s="70">
        <v>2</v>
      </c>
      <c r="M1048488" s="19"/>
    </row>
    <row r="1048489" spans="1:13 16384:16384">
      <c r="A1048489" s="15"/>
      <c r="B1048489" s="182"/>
      <c r="C1048489" s="135"/>
      <c r="D1048489" s="15" t="s">
        <v>212</v>
      </c>
      <c r="E1048489" s="187" t="s">
        <v>98</v>
      </c>
      <c r="F1048489" s="135" t="s">
        <v>290</v>
      </c>
      <c r="G1048489" s="17">
        <v>11</v>
      </c>
      <c r="H1048489" s="14">
        <v>0</v>
      </c>
      <c r="I1048489" s="14">
        <v>1</v>
      </c>
      <c r="J1048489" s="14">
        <v>8</v>
      </c>
      <c r="K1048489" s="14">
        <v>1</v>
      </c>
      <c r="L1048489" s="70">
        <v>1</v>
      </c>
      <c r="M1048489" s="19"/>
    </row>
    <row r="1048490" spans="1:13 16384:16384">
      <c r="A1048490" s="15"/>
      <c r="B1048490" s="182"/>
      <c r="C1048490" s="135"/>
      <c r="D1048490" s="15" t="s">
        <v>98</v>
      </c>
      <c r="E1048490" s="187" t="s">
        <v>98</v>
      </c>
      <c r="F1048490" s="135" t="s">
        <v>215</v>
      </c>
      <c r="G1048490" s="17">
        <v>11</v>
      </c>
      <c r="H1048490" s="14">
        <v>0</v>
      </c>
      <c r="I1048490" s="14">
        <v>1</v>
      </c>
      <c r="J1048490" s="14">
        <v>7</v>
      </c>
      <c r="K1048490" s="14">
        <v>2</v>
      </c>
      <c r="L1048490" s="70">
        <v>1</v>
      </c>
      <c r="M1048490" s="19"/>
    </row>
    <row r="1048491" spans="1:13 16384:16384">
      <c r="A1048491" s="15"/>
      <c r="B1048491" s="182"/>
      <c r="C1048491" s="135"/>
      <c r="D1048491" s="15" t="s">
        <v>178</v>
      </c>
      <c r="E1048491" s="188" t="s">
        <v>98</v>
      </c>
      <c r="F1048491" s="135" t="s">
        <v>213</v>
      </c>
      <c r="G1048491" s="146">
        <v>8.75</v>
      </c>
      <c r="H1048491" s="14">
        <v>0</v>
      </c>
      <c r="I1048491" s="132">
        <v>3.5</v>
      </c>
      <c r="J1048491" s="14">
        <v>1</v>
      </c>
      <c r="K1048491" s="14">
        <v>1</v>
      </c>
      <c r="L1048491" s="173">
        <v>3.25</v>
      </c>
      <c r="M1048491" s="19"/>
    </row>
    <row r="1048492" spans="1:13 16384:16384">
      <c r="A1048492" s="15"/>
      <c r="B1048492" s="182"/>
      <c r="C1048492" s="135"/>
      <c r="D1048492" s="15" t="s">
        <v>253</v>
      </c>
      <c r="E1048492" s="187" t="s">
        <v>98</v>
      </c>
      <c r="F1048492" s="135" t="s">
        <v>238</v>
      </c>
      <c r="G1048492" s="126">
        <v>5.5</v>
      </c>
      <c r="H1048492" s="14">
        <v>0</v>
      </c>
      <c r="I1048492" s="132">
        <v>2.5</v>
      </c>
      <c r="J1048492" s="14">
        <v>0</v>
      </c>
      <c r="K1048492" s="14">
        <v>2</v>
      </c>
      <c r="L1048492" s="70">
        <v>1</v>
      </c>
      <c r="M1048492" s="19"/>
    </row>
    <row r="1048493" spans="1:13 16384:16384">
      <c r="A1048493" s="225"/>
      <c r="B1048493" s="182"/>
      <c r="C1048493" s="226"/>
      <c r="D1048493" s="15" t="s">
        <v>389</v>
      </c>
      <c r="E1048493" s="188" t="s">
        <v>98</v>
      </c>
      <c r="F1048493" s="135" t="s">
        <v>411</v>
      </c>
      <c r="G1048493" s="17">
        <v>3</v>
      </c>
      <c r="H1048493" s="14">
        <v>0</v>
      </c>
      <c r="I1048493" s="14">
        <v>0</v>
      </c>
      <c r="J1048493" s="14">
        <v>3</v>
      </c>
      <c r="K1048493" s="14">
        <v>0</v>
      </c>
      <c r="L1048493" s="70">
        <v>0</v>
      </c>
      <c r="M1048493" s="19"/>
      <c r="XFD1048493" s="41"/>
    </row>
    <row r="1048494" spans="1:13 16384:16384">
      <c r="A1048494" s="18"/>
      <c r="B1048494" s="182"/>
      <c r="C1048494" s="135"/>
      <c r="D1048494" s="15" t="s">
        <v>423</v>
      </c>
      <c r="E1048494" s="291" t="s">
        <v>98</v>
      </c>
      <c r="F1048494" s="135" t="s">
        <v>373</v>
      </c>
      <c r="G1048494" s="126">
        <v>2.5</v>
      </c>
      <c r="H1048494" s="14">
        <v>0</v>
      </c>
      <c r="I1048494" s="14">
        <v>0</v>
      </c>
      <c r="J1048494" s="132">
        <v>2.5</v>
      </c>
      <c r="K1048494" s="14">
        <v>0</v>
      </c>
      <c r="L1048494" s="70">
        <v>0</v>
      </c>
      <c r="M1048494" s="19"/>
    </row>
    <row r="1048495" spans="1:13 16384:16384">
      <c r="A1048495" s="149"/>
      <c r="B1048495" s="182"/>
      <c r="C1048495" s="135"/>
      <c r="D1048495" s="15" t="s">
        <v>366</v>
      </c>
      <c r="E1048495" s="188" t="s">
        <v>98</v>
      </c>
      <c r="F1048495" s="135" t="s">
        <v>196</v>
      </c>
      <c r="G1048495" s="17">
        <v>2</v>
      </c>
      <c r="H1048495" s="14">
        <v>0</v>
      </c>
      <c r="I1048495" s="14">
        <v>2</v>
      </c>
      <c r="J1048495" s="14">
        <v>0</v>
      </c>
      <c r="K1048495" s="14">
        <v>0</v>
      </c>
      <c r="L1048495" s="70">
        <v>0</v>
      </c>
      <c r="M1048495" s="19"/>
    </row>
    <row r="1048496" spans="1:13 16384:16384">
      <c r="A1048496" s="195"/>
      <c r="B1048496" s="195"/>
      <c r="C1048496" s="195"/>
      <c r="D1048496" s="15" t="s">
        <v>187</v>
      </c>
      <c r="E1048496" s="188" t="s">
        <v>98</v>
      </c>
      <c r="F1048496" s="135" t="s">
        <v>408</v>
      </c>
      <c r="G1048496" s="126">
        <v>1.5</v>
      </c>
      <c r="H1048496" s="14">
        <v>0</v>
      </c>
      <c r="I1048496" s="14">
        <v>0</v>
      </c>
      <c r="J1048496" s="14">
        <v>1</v>
      </c>
      <c r="K1048496" s="14">
        <v>0</v>
      </c>
      <c r="L1048496" s="167">
        <v>0.5</v>
      </c>
      <c r="M1048496" s="19"/>
    </row>
    <row r="1048497" spans="1:13">
      <c r="A1048497" s="195"/>
      <c r="B1048497" s="195"/>
      <c r="C1048497" s="195"/>
      <c r="D1048497" s="15" t="s">
        <v>364</v>
      </c>
      <c r="E1048497" s="195" t="s">
        <v>364</v>
      </c>
      <c r="F1048497" s="195" t="s">
        <v>364</v>
      </c>
      <c r="G1048497" s="195" t="s">
        <v>364</v>
      </c>
      <c r="H1048497" s="195" t="s">
        <v>364</v>
      </c>
      <c r="I1048497" s="195" t="s">
        <v>364</v>
      </c>
      <c r="J1048497" s="195" t="s">
        <v>364</v>
      </c>
      <c r="K1048497" s="195" t="s">
        <v>364</v>
      </c>
      <c r="L1048497" s="195" t="s">
        <v>364</v>
      </c>
      <c r="M1048497" s="19"/>
    </row>
    <row r="1048498" spans="1:13">
      <c r="A1048498" s="12"/>
      <c r="B1048498" s="227"/>
      <c r="C1048498" s="13"/>
      <c r="D1048498" s="18" t="s">
        <v>39</v>
      </c>
      <c r="E1048498" s="182" t="s">
        <v>176</v>
      </c>
      <c r="F1048498" s="19" t="s">
        <v>16</v>
      </c>
      <c r="G1048498" s="20" t="s">
        <v>14</v>
      </c>
      <c r="H1048498" s="21" t="s">
        <v>17</v>
      </c>
      <c r="I1048498" s="21" t="s">
        <v>18</v>
      </c>
      <c r="J1048498" s="21" t="s">
        <v>19</v>
      </c>
      <c r="K1048498" s="21" t="s">
        <v>20</v>
      </c>
      <c r="L1048498" s="22" t="s">
        <v>55</v>
      </c>
      <c r="M1048498" s="19"/>
    </row>
    <row r="1048499" spans="1:13">
      <c r="A1048499" s="18"/>
      <c r="B1048499" s="187"/>
      <c r="C1048499" s="54"/>
      <c r="D1048499" s="12" t="s">
        <v>38</v>
      </c>
      <c r="E1048499" s="187" t="s">
        <v>98</v>
      </c>
      <c r="F1048499" s="13" t="s">
        <v>86</v>
      </c>
      <c r="G1048499" s="290">
        <v>117.5</v>
      </c>
      <c r="H1048499" s="127">
        <v>9.5</v>
      </c>
      <c r="I1048499" s="14">
        <v>26</v>
      </c>
      <c r="J1048499" s="121">
        <v>46</v>
      </c>
      <c r="K1048499" s="148">
        <v>11.5</v>
      </c>
      <c r="L1048499" s="284">
        <v>24.5</v>
      </c>
      <c r="M1048499" s="19"/>
    </row>
    <row r="1048500" spans="1:13">
      <c r="A1048500" s="18"/>
      <c r="B1048500" s="188"/>
      <c r="C1048500" s="54"/>
      <c r="D1048500" s="18" t="s">
        <v>85</v>
      </c>
      <c r="E1048500" s="188" t="s">
        <v>98</v>
      </c>
      <c r="F1048500" s="54" t="s">
        <v>93</v>
      </c>
      <c r="G1048500" s="128">
        <v>85.5</v>
      </c>
      <c r="H1048500" s="134">
        <v>18.5</v>
      </c>
      <c r="I1048500" s="257">
        <v>31</v>
      </c>
      <c r="J1048500" s="132">
        <v>26.5</v>
      </c>
      <c r="K1048500" s="132">
        <v>9.5</v>
      </c>
      <c r="L1048500" s="125">
        <v>0</v>
      </c>
      <c r="M1048500" s="19"/>
    </row>
    <row r="1048501" spans="1:13">
      <c r="A1048501" s="18"/>
      <c r="B1048501" s="187"/>
      <c r="C1048501" s="54"/>
      <c r="D1048501" s="18" t="s">
        <v>97</v>
      </c>
      <c r="E1048501" s="187" t="s">
        <v>98</v>
      </c>
      <c r="F1048501" s="54" t="s">
        <v>91</v>
      </c>
      <c r="G1048501" s="176">
        <v>60.75</v>
      </c>
      <c r="H1048501" s="127">
        <v>9.5</v>
      </c>
      <c r="I1048501" s="175">
        <v>14.75</v>
      </c>
      <c r="J1048501" s="14">
        <v>33</v>
      </c>
      <c r="K1048501" s="14">
        <v>0</v>
      </c>
      <c r="L1048501" s="218">
        <v>3.5</v>
      </c>
      <c r="M1048501" s="19"/>
    </row>
    <row r="1048502" spans="1:13">
      <c r="A1048502" s="18"/>
      <c r="B1048502" s="188"/>
      <c r="C1048502" s="54"/>
      <c r="D1048502" s="18" t="s">
        <v>106</v>
      </c>
      <c r="E1048502" s="187" t="s">
        <v>98</v>
      </c>
      <c r="F1048502" s="54" t="s">
        <v>120</v>
      </c>
      <c r="G1048502" s="17">
        <v>57</v>
      </c>
      <c r="H1048502" s="14">
        <v>1</v>
      </c>
      <c r="I1048502" s="132">
        <v>21.5</v>
      </c>
      <c r="J1048502" s="14">
        <v>28</v>
      </c>
      <c r="K1048502" s="132">
        <v>6.5</v>
      </c>
      <c r="L1048502" s="125">
        <v>0</v>
      </c>
      <c r="M1048502" s="19"/>
    </row>
    <row r="1048503" spans="1:13">
      <c r="A1048503" s="18"/>
      <c r="B1048503" s="188"/>
      <c r="C1048503" s="54"/>
      <c r="D1048503" s="18" t="s">
        <v>109</v>
      </c>
      <c r="E1048503" s="187" t="s">
        <v>98</v>
      </c>
      <c r="F1048503" s="54" t="s">
        <v>113</v>
      </c>
      <c r="G1048503" s="126">
        <v>53.5</v>
      </c>
      <c r="H1048503" s="132">
        <v>3.5</v>
      </c>
      <c r="I1048503" s="132">
        <v>6.5</v>
      </c>
      <c r="J1048503" s="132">
        <v>26.5</v>
      </c>
      <c r="K1048503" s="132">
        <v>8.5</v>
      </c>
      <c r="L1048503" s="167">
        <v>8.5</v>
      </c>
      <c r="M1048503" s="19"/>
    </row>
    <row r="1048504" spans="1:13">
      <c r="A1048504" s="18"/>
      <c r="B1048504" s="185"/>
      <c r="C1048504" s="54"/>
      <c r="D1048504" s="18" t="s">
        <v>144</v>
      </c>
      <c r="E1048504" s="187" t="s">
        <v>98</v>
      </c>
      <c r="F1048504" s="54" t="s">
        <v>104</v>
      </c>
      <c r="G1048504" s="126">
        <v>51.5</v>
      </c>
      <c r="H1048504" s="132">
        <v>4.5</v>
      </c>
      <c r="I1048504" s="132">
        <v>18.5</v>
      </c>
      <c r="J1048504" s="14">
        <v>20</v>
      </c>
      <c r="K1048504" s="14">
        <v>6</v>
      </c>
      <c r="L1048504" s="167">
        <v>2.5</v>
      </c>
      <c r="M1048504" s="19"/>
    </row>
    <row r="1048505" spans="1:13">
      <c r="A1048505" s="18"/>
      <c r="B1048505" s="187"/>
      <c r="C1048505" s="16"/>
      <c r="D1048505" s="18" t="s">
        <v>212</v>
      </c>
      <c r="E1048505" s="188" t="s">
        <v>98</v>
      </c>
      <c r="F1048505" s="54" t="s">
        <v>103</v>
      </c>
      <c r="G1048505" s="126">
        <v>46.5</v>
      </c>
      <c r="H1048505" s="14">
        <v>7</v>
      </c>
      <c r="I1048505" s="132">
        <v>12.5</v>
      </c>
      <c r="J1048505" s="14">
        <v>19</v>
      </c>
      <c r="K1048505" s="14">
        <v>1</v>
      </c>
      <c r="L1048505" s="70">
        <v>7</v>
      </c>
      <c r="M1048505" s="19"/>
    </row>
    <row r="1048506" spans="1:13">
      <c r="A1048506" s="18"/>
      <c r="B1048506" s="188"/>
      <c r="C1048506" s="54"/>
      <c r="D1048506" s="18" t="s">
        <v>195</v>
      </c>
      <c r="E1048506" s="187" t="s">
        <v>98</v>
      </c>
      <c r="F1048506" s="54" t="s">
        <v>88</v>
      </c>
      <c r="G1048506" s="128">
        <v>42.5</v>
      </c>
      <c r="H1048506" s="14">
        <v>3</v>
      </c>
      <c r="I1048506" s="124">
        <v>17</v>
      </c>
      <c r="J1048506" s="14">
        <v>14</v>
      </c>
      <c r="K1048506" s="132">
        <v>8.5</v>
      </c>
      <c r="L1048506" s="125">
        <v>0</v>
      </c>
      <c r="M1048506" s="19"/>
    </row>
    <row r="1048507" spans="1:13">
      <c r="A1048507" s="18"/>
      <c r="B1048507" s="188"/>
      <c r="C1048507" s="54"/>
      <c r="D1048507" s="18" t="s">
        <v>178</v>
      </c>
      <c r="E1048507" s="188" t="s">
        <v>98</v>
      </c>
      <c r="F1048507" s="54" t="s">
        <v>133</v>
      </c>
      <c r="G1048507" s="146">
        <v>41.25</v>
      </c>
      <c r="H1048507" s="14">
        <v>7</v>
      </c>
      <c r="I1048507" s="132">
        <v>4.5</v>
      </c>
      <c r="J1048507" s="14">
        <v>18.5</v>
      </c>
      <c r="K1048507" s="14">
        <v>0</v>
      </c>
      <c r="L1048507" s="173">
        <v>11.25</v>
      </c>
      <c r="M1048507" s="19"/>
    </row>
    <row r="1048508" spans="1:13">
      <c r="A1048508" s="18"/>
      <c r="B1048508" s="187"/>
      <c r="C1048508" s="54"/>
      <c r="D1048508" s="18" t="s">
        <v>253</v>
      </c>
      <c r="E1048508" s="187" t="s">
        <v>98</v>
      </c>
      <c r="F1048508" s="16" t="s">
        <v>129</v>
      </c>
      <c r="G1048508" s="126">
        <v>37.5</v>
      </c>
      <c r="H1048508" s="14">
        <v>5</v>
      </c>
      <c r="I1048508" s="14">
        <v>14</v>
      </c>
      <c r="J1048508" s="14">
        <v>11</v>
      </c>
      <c r="K1048508" s="132">
        <v>4.5</v>
      </c>
      <c r="L1048508" s="70">
        <v>3</v>
      </c>
      <c r="M1048508" s="19"/>
    </row>
    <row r="1048509" spans="1:13">
      <c r="A1048509" s="18"/>
      <c r="B1048509" s="188"/>
      <c r="C1048509" s="54"/>
      <c r="D1048509" s="18" t="s">
        <v>389</v>
      </c>
      <c r="E1048509" s="188" t="s">
        <v>98</v>
      </c>
      <c r="F1048509" s="54" t="s">
        <v>80</v>
      </c>
      <c r="G1048509" s="146">
        <v>37.25</v>
      </c>
      <c r="H1048509" s="127">
        <v>5.5</v>
      </c>
      <c r="I1048509" s="14">
        <v>14</v>
      </c>
      <c r="J1048509" s="132">
        <v>3.5</v>
      </c>
      <c r="K1048509" s="14">
        <v>2</v>
      </c>
      <c r="L1048509" s="173">
        <v>12.25</v>
      </c>
      <c r="M1048509" s="19"/>
    </row>
    <row r="1048510" spans="1:13">
      <c r="A1048510" s="18"/>
      <c r="B1048510" s="188"/>
      <c r="C1048510" s="54"/>
      <c r="D1048510" s="18" t="s">
        <v>423</v>
      </c>
      <c r="E1048510" s="188" t="s">
        <v>98</v>
      </c>
      <c r="F1048510" s="54" t="s">
        <v>116</v>
      </c>
      <c r="G1048510" s="123">
        <v>36</v>
      </c>
      <c r="H1048510" s="124">
        <v>4</v>
      </c>
      <c r="I1048510" s="124">
        <v>14</v>
      </c>
      <c r="J1048510" s="132">
        <v>15.5</v>
      </c>
      <c r="K1048510" s="14">
        <v>0</v>
      </c>
      <c r="L1048510" s="218">
        <v>2.5</v>
      </c>
      <c r="M1048510" s="19"/>
    </row>
    <row r="1048511" spans="1:13">
      <c r="A1048511" s="18"/>
      <c r="B1048511" s="187"/>
      <c r="C1048511" s="54"/>
      <c r="D1048511" s="18" t="s">
        <v>366</v>
      </c>
      <c r="E1048511" s="187" t="s">
        <v>98</v>
      </c>
      <c r="F1048511" s="54" t="s">
        <v>289</v>
      </c>
      <c r="G1048511" s="126">
        <v>31.5</v>
      </c>
      <c r="H1048511" s="124">
        <v>0</v>
      </c>
      <c r="I1048511" s="14">
        <v>2</v>
      </c>
      <c r="J1048511" s="132">
        <v>27.5</v>
      </c>
      <c r="K1048511" s="14">
        <v>0</v>
      </c>
      <c r="L1048511" s="70">
        <v>2</v>
      </c>
      <c r="M1048511" s="19"/>
    </row>
    <row r="1048512" spans="1:13">
      <c r="A1048512" s="18"/>
      <c r="B1048512" s="188"/>
      <c r="C1048512" s="54"/>
      <c r="D1048512" s="18" t="s">
        <v>187</v>
      </c>
      <c r="E1048512" s="187" t="s">
        <v>98</v>
      </c>
      <c r="F1048512" s="54" t="s">
        <v>128</v>
      </c>
      <c r="G1048512" s="128">
        <v>30.5</v>
      </c>
      <c r="H1048512" s="127">
        <v>1.5</v>
      </c>
      <c r="I1048512" s="124">
        <v>7</v>
      </c>
      <c r="J1048512" s="132">
        <v>11.5</v>
      </c>
      <c r="K1048512" s="14">
        <v>5</v>
      </c>
      <c r="L1048512" s="218">
        <v>5.5</v>
      </c>
      <c r="M1048512" s="19"/>
    </row>
    <row r="1048513" spans="1:13">
      <c r="A1048513" s="18"/>
      <c r="B1048513" s="188"/>
      <c r="C1048513" s="54"/>
      <c r="D1048513" s="18" t="s">
        <v>415</v>
      </c>
      <c r="E1048513" s="188" t="s">
        <v>98</v>
      </c>
      <c r="F1048513" s="54" t="s">
        <v>130</v>
      </c>
      <c r="G1048513" s="17">
        <v>30</v>
      </c>
      <c r="H1048513" s="132">
        <v>8.5</v>
      </c>
      <c r="I1048513" s="132">
        <v>10.5</v>
      </c>
      <c r="J1048513" s="14">
        <v>8</v>
      </c>
      <c r="K1048513" s="14">
        <v>2</v>
      </c>
      <c r="L1048513" s="70">
        <v>1</v>
      </c>
      <c r="M1048513" s="19"/>
    </row>
    <row r="1048514" spans="1:13">
      <c r="A1048514" s="18"/>
      <c r="B1048514" s="188"/>
      <c r="C1048514" s="54"/>
      <c r="D1048514" s="18" t="s">
        <v>354</v>
      </c>
      <c r="E1048514" s="188" t="s">
        <v>98</v>
      </c>
      <c r="F1048514" s="54" t="s">
        <v>173</v>
      </c>
      <c r="G1048514" s="126">
        <v>29.5</v>
      </c>
      <c r="H1048514" s="14">
        <v>0</v>
      </c>
      <c r="I1048514" s="14">
        <v>6</v>
      </c>
      <c r="J1048514" s="132">
        <v>22.5</v>
      </c>
      <c r="K1048514" s="14">
        <v>0</v>
      </c>
      <c r="L1048514" s="70">
        <v>1</v>
      </c>
      <c r="M1048514" s="19"/>
    </row>
    <row r="1048515" spans="1:13">
      <c r="A1048515" s="18"/>
      <c r="B1048515" s="188"/>
      <c r="C1048515" s="54"/>
      <c r="D1048515" s="18" t="s">
        <v>167</v>
      </c>
      <c r="E1048515" s="188" t="s">
        <v>98</v>
      </c>
      <c r="F1048515" s="54" t="s">
        <v>220</v>
      </c>
      <c r="G1048515" s="123">
        <v>29</v>
      </c>
      <c r="H1048515" s="124">
        <v>0</v>
      </c>
      <c r="I1048515" s="124">
        <v>10</v>
      </c>
      <c r="J1048515" s="132">
        <v>7.5</v>
      </c>
      <c r="K1048515" s="14">
        <v>2</v>
      </c>
      <c r="L1048515" s="218">
        <v>9.5</v>
      </c>
      <c r="M1048515" s="19"/>
    </row>
    <row r="1048516" spans="1:13">
      <c r="A1048516" s="18"/>
      <c r="B1048516" s="187"/>
      <c r="C1048516" s="54"/>
      <c r="D1048516" s="18" t="s">
        <v>426</v>
      </c>
      <c r="E1048516" s="188" t="s">
        <v>98</v>
      </c>
      <c r="F1048516" s="54" t="s">
        <v>99</v>
      </c>
      <c r="G1048516" s="176">
        <v>27.25</v>
      </c>
      <c r="H1048516" s="127">
        <v>2.5</v>
      </c>
      <c r="I1048516" s="175">
        <v>8.25</v>
      </c>
      <c r="J1048516" s="132">
        <v>16.5</v>
      </c>
      <c r="K1048516" s="14">
        <v>0</v>
      </c>
      <c r="L1048516" s="125">
        <v>0</v>
      </c>
      <c r="M1048516" s="19"/>
    </row>
    <row r="1048517" spans="1:13">
      <c r="A1048517" s="18"/>
      <c r="B1048517" s="187"/>
      <c r="C1048517" s="54"/>
      <c r="D1048517" s="18" t="s">
        <v>316</v>
      </c>
      <c r="E1048517" s="188" t="s">
        <v>98</v>
      </c>
      <c r="F1048517" s="54" t="s">
        <v>181</v>
      </c>
      <c r="G1048517" s="126">
        <v>26.5</v>
      </c>
      <c r="H1048517" s="14">
        <v>0</v>
      </c>
      <c r="I1048517" s="14">
        <v>7</v>
      </c>
      <c r="J1048517" s="132">
        <v>8.5</v>
      </c>
      <c r="K1048517" s="14">
        <v>0</v>
      </c>
      <c r="L1048517" s="70">
        <v>11</v>
      </c>
      <c r="M1048517" s="19"/>
    </row>
    <row r="1048518" spans="1:13">
      <c r="A1048518" s="18"/>
      <c r="B1048518" s="188"/>
      <c r="C1048518" s="54"/>
      <c r="D1048518" s="18" t="s">
        <v>201</v>
      </c>
      <c r="E1048518" s="187" t="s">
        <v>98</v>
      </c>
      <c r="F1048518" s="54" t="s">
        <v>126</v>
      </c>
      <c r="G1048518" s="128">
        <v>23.5</v>
      </c>
      <c r="H1048518" s="124">
        <v>3</v>
      </c>
      <c r="I1048518" s="124">
        <v>6</v>
      </c>
      <c r="J1048518" s="14">
        <v>11</v>
      </c>
      <c r="K1048518" s="14">
        <v>1</v>
      </c>
      <c r="L1048518" s="218">
        <v>2.5</v>
      </c>
      <c r="M1048518" s="19"/>
    </row>
    <row r="1048519" spans="1:13">
      <c r="A1048519" s="18"/>
      <c r="B1048519" s="188"/>
      <c r="C1048519" s="54"/>
      <c r="D1048519" s="18" t="s">
        <v>98</v>
      </c>
      <c r="E1048519" s="188" t="s">
        <v>98</v>
      </c>
      <c r="F1048519" s="54" t="s">
        <v>162</v>
      </c>
      <c r="G1048519" s="126">
        <v>22.5</v>
      </c>
      <c r="H1048519" s="14">
        <v>0</v>
      </c>
      <c r="I1048519" s="132">
        <v>12.5</v>
      </c>
      <c r="J1048519" s="14">
        <v>2</v>
      </c>
      <c r="K1048519" s="14">
        <v>0</v>
      </c>
      <c r="L1048519" s="70">
        <v>8</v>
      </c>
      <c r="M1048519" s="19"/>
    </row>
    <row r="1048520" spans="1:13">
      <c r="A1048520" s="18"/>
      <c r="B1048520" s="187"/>
      <c r="C1048520" s="54"/>
      <c r="D1048520" s="18" t="s">
        <v>402</v>
      </c>
      <c r="E1048520" s="187" t="s">
        <v>98</v>
      </c>
      <c r="F1048520" s="54" t="s">
        <v>114</v>
      </c>
      <c r="G1048520" s="17">
        <v>20</v>
      </c>
      <c r="H1048520" s="132">
        <v>2.5</v>
      </c>
      <c r="I1048520" s="14">
        <v>0</v>
      </c>
      <c r="J1048520" s="132">
        <v>17.5</v>
      </c>
      <c r="K1048520" s="14">
        <v>0</v>
      </c>
      <c r="L1048520" s="70">
        <v>0</v>
      </c>
      <c r="M1048520" s="19"/>
    </row>
    <row r="1048521" spans="1:13">
      <c r="A1048521" s="18"/>
      <c r="B1048521" s="188"/>
      <c r="C1048521" s="54"/>
      <c r="D1048521" s="18" t="s">
        <v>351</v>
      </c>
      <c r="E1048521" s="187" t="s">
        <v>98</v>
      </c>
      <c r="F1048521" s="54" t="s">
        <v>332</v>
      </c>
      <c r="G1048521" s="128">
        <v>16.5</v>
      </c>
      <c r="H1048521" s="124">
        <v>0</v>
      </c>
      <c r="I1048521" s="124">
        <v>1</v>
      </c>
      <c r="J1048521" s="132">
        <v>12.5</v>
      </c>
      <c r="K1048521" s="14">
        <v>3</v>
      </c>
      <c r="L1048521" s="125">
        <v>0</v>
      </c>
      <c r="M1048521" s="19"/>
    </row>
    <row r="1048522" spans="1:13">
      <c r="A1048522" s="18"/>
      <c r="B1048522" s="187"/>
      <c r="C1048522" s="54"/>
      <c r="D1048522" s="18" t="s">
        <v>403</v>
      </c>
      <c r="E1048522" s="188" t="s">
        <v>98</v>
      </c>
      <c r="F1048522" s="54" t="s">
        <v>170</v>
      </c>
      <c r="G1048522" s="17">
        <v>16</v>
      </c>
      <c r="H1048522" s="14">
        <v>0</v>
      </c>
      <c r="I1048522" s="14">
        <v>3</v>
      </c>
      <c r="J1048522" s="14">
        <v>12</v>
      </c>
      <c r="K1048522" s="14">
        <v>0</v>
      </c>
      <c r="L1048522" s="70">
        <v>1</v>
      </c>
    </row>
    <row r="1048523" spans="1:13">
      <c r="A1048523" s="18"/>
      <c r="B1048523" s="188"/>
      <c r="C1048523" s="54"/>
      <c r="D1048523" s="18" t="s">
        <v>379</v>
      </c>
      <c r="E1048523" s="188" t="s">
        <v>98</v>
      </c>
      <c r="F1048523" s="54" t="s">
        <v>237</v>
      </c>
      <c r="G1048523" s="128">
        <v>15.5</v>
      </c>
      <c r="H1048523" s="124">
        <v>0</v>
      </c>
      <c r="I1048523" s="124">
        <v>9</v>
      </c>
      <c r="J1048523" s="14">
        <v>5</v>
      </c>
      <c r="K1048523" s="14">
        <v>1</v>
      </c>
      <c r="L1048523" s="218">
        <v>0.5</v>
      </c>
    </row>
    <row r="1048524" spans="1:13">
      <c r="A1048524" s="18"/>
      <c r="B1048524" s="188"/>
      <c r="C1048524" s="54"/>
      <c r="D1048524" s="18" t="s">
        <v>302</v>
      </c>
      <c r="E1048524" s="188" t="s">
        <v>98</v>
      </c>
      <c r="F1048524" s="54" t="s">
        <v>154</v>
      </c>
      <c r="G1048524" s="126">
        <v>13.5</v>
      </c>
      <c r="H1048524" s="14">
        <v>0</v>
      </c>
      <c r="I1048524" s="132">
        <v>8.5</v>
      </c>
      <c r="J1048524" s="14">
        <v>5</v>
      </c>
      <c r="K1048524" s="14">
        <v>0</v>
      </c>
      <c r="L1048524" s="70">
        <v>0</v>
      </c>
    </row>
    <row r="1048525" spans="1:13">
      <c r="A1048525" s="18"/>
      <c r="B1048525" s="182"/>
      <c r="C1048525" s="54"/>
      <c r="D1048525" s="18" t="s">
        <v>98</v>
      </c>
      <c r="E1048525" s="187" t="s">
        <v>98</v>
      </c>
      <c r="F1048525" s="54" t="s">
        <v>135</v>
      </c>
      <c r="G1048525" s="126">
        <v>13.5</v>
      </c>
      <c r="H1048525" s="14">
        <v>0</v>
      </c>
      <c r="I1048525" s="14">
        <v>8</v>
      </c>
      <c r="J1048525" s="14">
        <v>2</v>
      </c>
      <c r="K1048525" s="14">
        <v>1</v>
      </c>
      <c r="L1048525" s="167">
        <v>2.5</v>
      </c>
    </row>
    <row r="1048526" spans="1:13">
      <c r="A1048526" s="18"/>
      <c r="B1048526" s="188"/>
      <c r="C1048526" s="54"/>
      <c r="D1048526" s="18" t="s">
        <v>350</v>
      </c>
      <c r="E1048526" s="187" t="s">
        <v>98</v>
      </c>
      <c r="F1048526" s="54" t="s">
        <v>209</v>
      </c>
      <c r="G1048526" s="123">
        <v>13</v>
      </c>
      <c r="H1048526" s="14">
        <v>0</v>
      </c>
      <c r="I1048526" s="14">
        <v>3</v>
      </c>
      <c r="J1048526" s="14">
        <v>9</v>
      </c>
      <c r="K1048526" s="14">
        <v>1</v>
      </c>
      <c r="L1048526" s="70">
        <v>0</v>
      </c>
    </row>
    <row r="1048527" spans="1:13">
      <c r="A1048527" s="18"/>
      <c r="B1048527" s="182"/>
      <c r="C1048527" s="54"/>
      <c r="D1048527" s="18" t="s">
        <v>395</v>
      </c>
      <c r="E1048527" s="188" t="s">
        <v>98</v>
      </c>
      <c r="F1048527" s="54" t="s">
        <v>183</v>
      </c>
      <c r="G1048527" s="126">
        <v>11.5</v>
      </c>
      <c r="H1048527" s="14">
        <v>0</v>
      </c>
      <c r="I1048527" s="14">
        <v>3</v>
      </c>
      <c r="J1048527" s="132">
        <v>5.5</v>
      </c>
      <c r="K1048527" s="14">
        <v>0</v>
      </c>
      <c r="L1048527" s="70">
        <v>3</v>
      </c>
    </row>
    <row r="1048528" spans="1:13">
      <c r="A1048528" s="18"/>
      <c r="B1048528" s="188"/>
      <c r="C1048528" s="54"/>
      <c r="D1048528" s="18" t="s">
        <v>429</v>
      </c>
      <c r="E1048528" s="188" t="s">
        <v>98</v>
      </c>
      <c r="F1048528" s="54" t="s">
        <v>127</v>
      </c>
      <c r="G1048528" s="123">
        <v>11</v>
      </c>
      <c r="H1048528" s="124">
        <v>6</v>
      </c>
      <c r="I1048528" s="124">
        <v>3</v>
      </c>
      <c r="J1048528" s="14">
        <v>1</v>
      </c>
      <c r="K1048528" s="14">
        <v>0</v>
      </c>
      <c r="L1048528" s="125">
        <v>1</v>
      </c>
    </row>
    <row r="1048529" spans="1:12">
      <c r="A1048529" s="18"/>
      <c r="B1048529" s="188"/>
      <c r="C1048529" s="54"/>
      <c r="D1048529" s="18" t="s">
        <v>98</v>
      </c>
      <c r="E1048529" s="187" t="s">
        <v>98</v>
      </c>
      <c r="F1048529" s="54" t="s">
        <v>217</v>
      </c>
      <c r="G1048529" s="17">
        <v>11</v>
      </c>
      <c r="H1048529" s="14">
        <v>0</v>
      </c>
      <c r="I1048529" s="14">
        <v>1</v>
      </c>
      <c r="J1048529" s="14">
        <v>10</v>
      </c>
      <c r="K1048529" s="14">
        <v>0</v>
      </c>
      <c r="L1048529" s="70">
        <v>0</v>
      </c>
    </row>
    <row r="1048530" spans="1:12">
      <c r="A1048530" s="18"/>
      <c r="B1048530" s="182"/>
      <c r="C1048530" s="54"/>
      <c r="D1048530" s="18" t="s">
        <v>380</v>
      </c>
      <c r="E1048530" s="187" t="s">
        <v>98</v>
      </c>
      <c r="F1048530" s="54" t="s">
        <v>288</v>
      </c>
      <c r="G1048530" s="17">
        <v>8</v>
      </c>
      <c r="H1048530" s="14">
        <v>0</v>
      </c>
      <c r="I1048530" s="14">
        <v>5</v>
      </c>
      <c r="J1048530" s="14">
        <v>0</v>
      </c>
      <c r="K1048530" s="14">
        <v>1</v>
      </c>
      <c r="L1048530" s="70">
        <v>2</v>
      </c>
    </row>
    <row r="1048531" spans="1:12">
      <c r="A1048531" s="18"/>
      <c r="B1048531" s="182"/>
      <c r="C1048531" s="54"/>
      <c r="D1048531" s="18" t="s">
        <v>430</v>
      </c>
      <c r="E1048531" s="188" t="s">
        <v>98</v>
      </c>
      <c r="F1048531" s="54" t="s">
        <v>413</v>
      </c>
      <c r="G1048531" s="123">
        <v>6</v>
      </c>
      <c r="H1048531" s="124">
        <v>0</v>
      </c>
      <c r="I1048531" s="124">
        <v>0</v>
      </c>
      <c r="J1048531" s="14">
        <v>6</v>
      </c>
      <c r="K1048531" s="14">
        <v>0</v>
      </c>
      <c r="L1048531" s="125">
        <v>0</v>
      </c>
    </row>
    <row r="1048532" spans="1:12">
      <c r="A1048532" s="2"/>
      <c r="B1048532" s="185"/>
      <c r="D1048532" s="18" t="s">
        <v>435</v>
      </c>
      <c r="E1048532" s="188" t="s">
        <v>98</v>
      </c>
      <c r="F1048532" s="54" t="s">
        <v>228</v>
      </c>
      <c r="G1048532" s="123">
        <v>5</v>
      </c>
      <c r="H1048532" s="124">
        <v>0</v>
      </c>
      <c r="I1048532" s="124">
        <v>4</v>
      </c>
      <c r="J1048532" s="14">
        <v>1</v>
      </c>
      <c r="K1048532" s="14">
        <v>0</v>
      </c>
      <c r="L1048532" s="125">
        <v>0</v>
      </c>
    </row>
    <row r="1048533" spans="1:12">
      <c r="A1048533" s="2"/>
      <c r="B1048533" s="185"/>
      <c r="D1048533" s="18" t="s">
        <v>333</v>
      </c>
      <c r="E1048533" s="188" t="s">
        <v>98</v>
      </c>
      <c r="F1048533" s="54" t="s">
        <v>189</v>
      </c>
      <c r="G1048533" s="126">
        <v>4.5</v>
      </c>
      <c r="H1048533" s="14">
        <v>0</v>
      </c>
      <c r="I1048533" s="14">
        <v>4</v>
      </c>
      <c r="J1048533" s="14">
        <v>0</v>
      </c>
      <c r="K1048533" s="14">
        <v>0</v>
      </c>
      <c r="L1048533" s="167">
        <v>0.5</v>
      </c>
    </row>
    <row r="1048534" spans="1:12">
      <c r="A1048534" s="2"/>
      <c r="B1048534" s="185"/>
      <c r="D1048534" s="18" t="s">
        <v>98</v>
      </c>
      <c r="E1048534" s="187" t="s">
        <v>98</v>
      </c>
      <c r="F1048534" s="54" t="s">
        <v>184</v>
      </c>
      <c r="G1048534" s="126">
        <v>4.5</v>
      </c>
      <c r="H1048534" s="14">
        <v>0</v>
      </c>
      <c r="I1048534" s="14">
        <v>2</v>
      </c>
      <c r="J1048534" s="14">
        <v>0</v>
      </c>
      <c r="K1048534" s="14">
        <v>0</v>
      </c>
      <c r="L1048534" s="167">
        <v>2.5</v>
      </c>
    </row>
    <row r="1048535" spans="1:12">
      <c r="A1048535" s="2"/>
      <c r="B1048535" s="185"/>
      <c r="D1048535" s="18" t="s">
        <v>436</v>
      </c>
      <c r="E1048535" s="188" t="s">
        <v>98</v>
      </c>
      <c r="F1048535" s="54" t="s">
        <v>119</v>
      </c>
      <c r="G1048535" s="133">
        <v>4</v>
      </c>
      <c r="H1048535" s="14">
        <v>3</v>
      </c>
      <c r="I1048535" s="14">
        <v>1</v>
      </c>
      <c r="J1048535" s="14">
        <v>0</v>
      </c>
      <c r="K1048535" s="14">
        <v>0</v>
      </c>
      <c r="L1048535" s="70">
        <v>0</v>
      </c>
    </row>
    <row r="1048536" spans="1:12">
      <c r="A1048536" s="2"/>
      <c r="B1048536" s="185"/>
      <c r="D1048536" s="18" t="s">
        <v>416</v>
      </c>
      <c r="E1048536" s="188" t="s">
        <v>98</v>
      </c>
      <c r="F1048536" s="54" t="s">
        <v>229</v>
      </c>
      <c r="G1048536" s="123">
        <v>2</v>
      </c>
      <c r="H1048536" s="124">
        <v>0</v>
      </c>
      <c r="I1048536" s="124">
        <v>2</v>
      </c>
      <c r="J1048536" s="14">
        <v>0</v>
      </c>
      <c r="K1048536" s="14">
        <v>0</v>
      </c>
      <c r="L1048536" s="125">
        <v>0</v>
      </c>
    </row>
    <row r="1048537" spans="1:12">
      <c r="D1048537" s="18" t="s">
        <v>98</v>
      </c>
      <c r="E1048537" s="188" t="s">
        <v>98</v>
      </c>
      <c r="F1048537" s="54" t="s">
        <v>222</v>
      </c>
      <c r="G1048537" s="17">
        <v>2</v>
      </c>
      <c r="H1048537" s="14">
        <v>0</v>
      </c>
      <c r="I1048537" s="14">
        <v>2</v>
      </c>
      <c r="J1048537" s="14">
        <v>0</v>
      </c>
      <c r="K1048537" s="14">
        <v>0</v>
      </c>
      <c r="L1048537" s="70">
        <v>0</v>
      </c>
    </row>
    <row r="1048538" spans="1:12">
      <c r="D1048538" s="15" t="s">
        <v>417</v>
      </c>
      <c r="E1048538" s="188" t="s">
        <v>98</v>
      </c>
      <c r="F1048538" s="54" t="s">
        <v>230</v>
      </c>
      <c r="G1048538" s="123">
        <v>1</v>
      </c>
      <c r="H1048538" s="124">
        <v>0</v>
      </c>
      <c r="I1048538" s="124">
        <v>1</v>
      </c>
      <c r="J1048538" s="14">
        <v>0</v>
      </c>
      <c r="K1048538" s="14">
        <v>0</v>
      </c>
      <c r="L1048538" s="125">
        <v>0</v>
      </c>
    </row>
    <row r="1048539" spans="1:12">
      <c r="D1048539" s="18" t="s">
        <v>98</v>
      </c>
      <c r="E1048539" s="182" t="s">
        <v>98</v>
      </c>
      <c r="F1048539" s="54" t="s">
        <v>412</v>
      </c>
      <c r="G1048539" s="123">
        <v>1</v>
      </c>
      <c r="H1048539" s="124">
        <v>0</v>
      </c>
      <c r="I1048539" s="124">
        <v>0</v>
      </c>
      <c r="J1048539" s="14">
        <v>1</v>
      </c>
      <c r="K1048539" s="14">
        <v>0</v>
      </c>
      <c r="L1048539" s="125">
        <v>0</v>
      </c>
    </row>
    <row r="1048540" spans="1:12">
      <c r="G1048540" s="76">
        <v>0</v>
      </c>
      <c r="H1048540" s="77">
        <v>0</v>
      </c>
      <c r="I1048540" s="77">
        <v>0</v>
      </c>
      <c r="J1048540" s="77">
        <v>0</v>
      </c>
      <c r="K1048540" s="77">
        <v>0</v>
      </c>
      <c r="L1048540" s="78">
        <v>0</v>
      </c>
    </row>
    <row r="1048541" spans="1:12">
      <c r="G1048541" s="76">
        <v>0</v>
      </c>
      <c r="H1048541" s="77">
        <v>0</v>
      </c>
      <c r="I1048541" s="77">
        <v>0</v>
      </c>
      <c r="J1048541" s="77">
        <v>0</v>
      </c>
      <c r="K1048541" s="77">
        <v>0</v>
      </c>
      <c r="L1048541" s="78">
        <v>0</v>
      </c>
    </row>
    <row r="1048542" spans="1:12">
      <c r="G1048542" s="76">
        <v>0</v>
      </c>
      <c r="H1048542" s="77">
        <v>0</v>
      </c>
      <c r="I1048542" s="77">
        <v>0</v>
      </c>
      <c r="J1048542" s="77">
        <v>0</v>
      </c>
      <c r="K1048542" s="77">
        <v>0</v>
      </c>
      <c r="L1048542" s="78">
        <v>0</v>
      </c>
    </row>
  </sheetData>
  <sortState xmlns:xlrd2="http://schemas.microsoft.com/office/spreadsheetml/2017/richdata2" ref="F1048532:J1048534">
    <sortCondition descending="1" ref="G1048532:G1048534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Pisteet&amp;Kilpailut</vt:lpstr>
      <vt:lpstr>Säännöt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Tom Perttala</cp:lastModifiedBy>
  <cp:lastPrinted>2019-11-03T13:29:05Z</cp:lastPrinted>
  <dcterms:created xsi:type="dcterms:W3CDTF">2017-11-12T15:03:55Z</dcterms:created>
  <dcterms:modified xsi:type="dcterms:W3CDTF">2020-01-11T12:34:26Z</dcterms:modified>
</cp:coreProperties>
</file>